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809"/>
  <workbookPr autoCompressPictures="0"/>
  <mc:AlternateContent xmlns:mc="http://schemas.openxmlformats.org/markup-compatibility/2006">
    <mc:Choice Requires="x15">
      <x15ac:absPath xmlns:x15ac="http://schemas.microsoft.com/office/spreadsheetml/2010/11/ac" url="/Users/afranko/Documents/iConnect/APR Data/APR TEMPLATE/"/>
    </mc:Choice>
  </mc:AlternateContent>
  <bookViews>
    <workbookView xWindow="16840" yWindow="460" windowWidth="33780" windowHeight="24220" tabRatio="888" activeTab="3"/>
  </bookViews>
  <sheets>
    <sheet name="CHARTER SCHOOL Report" sheetId="4" r:id="rId1"/>
    <sheet name="COMMENTS" sheetId="21" r:id="rId2"/>
    <sheet name="APS1" sheetId="2" r:id="rId3"/>
    <sheet name="APS2" sheetId="3" r:id="rId4"/>
    <sheet name="APS3" sheetId="5" r:id="rId5"/>
    <sheet name="APS4" sheetId="6" r:id="rId6"/>
    <sheet name="APS5" sheetId="7" r:id="rId7"/>
    <sheet name="FPS1" sheetId="8" r:id="rId8"/>
    <sheet name="FPS2" sheetId="15" r:id="rId9"/>
    <sheet name="OPS1" sheetId="9" r:id="rId10"/>
    <sheet name="OPS2" sheetId="16" r:id="rId11"/>
    <sheet name="OPS3" sheetId="17" r:id="rId12"/>
    <sheet name="OPS4" sheetId="18" r:id="rId13"/>
    <sheet name="OPS5" sheetId="19" r:id="rId14"/>
    <sheet name="OPS6" sheetId="20" r:id="rId15"/>
  </sheets>
  <definedNames>
    <definedName name="TQS1Total">'APS1'!#REF!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9" i="16" l="1"/>
  <c r="C12" i="4"/>
  <c r="C13" i="4"/>
  <c r="G6" i="5"/>
  <c r="G16" i="5"/>
  <c r="G34" i="5"/>
  <c r="C14" i="4"/>
  <c r="C15" i="4"/>
  <c r="C16" i="4"/>
  <c r="F12" i="4"/>
  <c r="F17" i="4"/>
  <c r="C20" i="4"/>
  <c r="C21" i="4"/>
  <c r="F20" i="4"/>
  <c r="F22" i="4"/>
  <c r="G14" i="9"/>
  <c r="G10" i="9"/>
  <c r="G19" i="9"/>
  <c r="G27" i="9"/>
  <c r="C25" i="4"/>
  <c r="G15" i="16"/>
  <c r="C26" i="4"/>
  <c r="G9" i="17"/>
  <c r="G18" i="17"/>
  <c r="G20" i="17"/>
  <c r="C27" i="4"/>
  <c r="G9" i="18"/>
  <c r="C28" i="4"/>
  <c r="G9" i="19"/>
  <c r="G15" i="19"/>
  <c r="G19" i="19"/>
  <c r="C29" i="4"/>
  <c r="G9" i="20"/>
  <c r="C30" i="4"/>
  <c r="F25" i="4"/>
  <c r="F31" i="4"/>
  <c r="F33" i="4"/>
  <c r="D34" i="4"/>
  <c r="C33" i="21"/>
  <c r="E33" i="21"/>
  <c r="E32" i="21"/>
  <c r="E31" i="21"/>
  <c r="E30" i="21"/>
  <c r="C32" i="21"/>
  <c r="C31" i="21"/>
  <c r="C30" i="21"/>
  <c r="E29" i="21"/>
  <c r="C29" i="21"/>
  <c r="C28" i="21"/>
  <c r="D1" i="6"/>
  <c r="D1" i="17"/>
  <c r="D1" i="20"/>
  <c r="D1" i="16"/>
  <c r="D1" i="9"/>
  <c r="D1" i="19"/>
  <c r="D1" i="15"/>
  <c r="C19" i="21"/>
  <c r="E28" i="21"/>
  <c r="E26" i="21"/>
  <c r="C26" i="21"/>
  <c r="E25" i="21"/>
  <c r="C25" i="21"/>
  <c r="E23" i="21"/>
  <c r="C23" i="21"/>
  <c r="E22" i="21"/>
  <c r="C22" i="21"/>
  <c r="E21" i="21"/>
  <c r="C21" i="21"/>
  <c r="E19" i="21"/>
  <c r="C2" i="21"/>
  <c r="E17" i="21"/>
  <c r="C17" i="21"/>
  <c r="E16" i="21"/>
  <c r="C16" i="21"/>
  <c r="E15" i="21"/>
  <c r="C15" i="21"/>
  <c r="E13" i="21"/>
  <c r="C13" i="21"/>
  <c r="E12" i="21"/>
  <c r="C12" i="21"/>
  <c r="E11" i="21"/>
  <c r="C11" i="21"/>
  <c r="C10" i="21"/>
  <c r="D1" i="2"/>
  <c r="D13" i="4"/>
  <c r="E10" i="21"/>
  <c r="E8" i="21"/>
  <c r="C8" i="21"/>
  <c r="E7" i="21"/>
  <c r="C7" i="21"/>
  <c r="E6" i="21"/>
  <c r="C6" i="21"/>
  <c r="E5" i="21"/>
  <c r="C5" i="21"/>
  <c r="E4" i="21"/>
  <c r="C4" i="21"/>
  <c r="E2" i="21"/>
  <c r="D1" i="3"/>
  <c r="D1" i="18"/>
  <c r="D20" i="4"/>
  <c r="D21" i="4"/>
  <c r="D2" i="15"/>
  <c r="D26" i="4"/>
  <c r="D27" i="4"/>
  <c r="D28" i="4"/>
  <c r="D29" i="4"/>
  <c r="D30" i="4"/>
  <c r="D25" i="4"/>
  <c r="D14" i="4"/>
  <c r="D15" i="4"/>
  <c r="D16" i="4"/>
  <c r="D12" i="4"/>
  <c r="D2" i="2"/>
  <c r="D2" i="20"/>
  <c r="D2" i="19"/>
  <c r="D2" i="18"/>
  <c r="D2" i="17"/>
  <c r="D2" i="16"/>
  <c r="D2" i="9"/>
  <c r="D1" i="8"/>
  <c r="D2" i="8"/>
  <c r="D1" i="7"/>
  <c r="D2" i="7"/>
  <c r="D2" i="6"/>
  <c r="D1" i="5"/>
  <c r="D2" i="5"/>
  <c r="D2" i="3"/>
</calcChain>
</file>

<file path=xl/sharedStrings.xml><?xml version="1.0" encoding="utf-8"?>
<sst xmlns="http://schemas.openxmlformats.org/spreadsheetml/2006/main" count="826" uniqueCount="366">
  <si>
    <t>Scale range:</t>
  </si>
  <si>
    <t>Comments:</t>
  </si>
  <si>
    <t>STANDARD TOTAL</t>
  </si>
  <si>
    <t>SUB TOTAL</t>
  </si>
  <si>
    <t>Element A Comments:</t>
  </si>
  <si>
    <t>ELEMENT SCORE:</t>
  </si>
  <si>
    <t>Element B Comments:</t>
  </si>
  <si>
    <r>
      <t xml:space="preserve">                        </t>
    </r>
    <r>
      <rPr>
        <sz val="9"/>
        <color rgb="FF000000"/>
        <rFont val="Calibri"/>
        <family val="2"/>
        <scheme val="minor"/>
      </rPr>
      <t> </t>
    </r>
  </si>
  <si>
    <t>Element C Comments:</t>
  </si>
  <si>
    <t>Element E Comments:</t>
  </si>
  <si>
    <t>Element D Comments:</t>
  </si>
  <si>
    <r>
      <t xml:space="preserve">                        </t>
    </r>
    <r>
      <rPr>
        <sz val="9.5"/>
        <color rgb="FF000000"/>
        <rFont val="Calibri"/>
        <family val="2"/>
        <scheme val="minor"/>
      </rPr>
      <t> </t>
    </r>
  </si>
  <si>
    <t>RATING</t>
  </si>
  <si>
    <t>WEIGHTED TOTAL</t>
  </si>
  <si>
    <t>SCHOOL</t>
  </si>
  <si>
    <t>GRADE LEVELS</t>
  </si>
  <si>
    <t>Noncompliant</t>
  </si>
  <si>
    <t>Meets</t>
  </si>
  <si>
    <t>Exceeds</t>
  </si>
  <si>
    <t>QS 1 SCORE</t>
  </si>
  <si>
    <t>QS 1 RATING</t>
  </si>
  <si>
    <t xml:space="preserve">THE SCHOOL: </t>
  </si>
  <si>
    <t>Does not comply with the state accountability expectation</t>
  </si>
  <si>
    <t>1. ACADEMIC ACCOUNTABILITY</t>
  </si>
  <si>
    <t>School Report</t>
  </si>
  <si>
    <t>Does Not Meet</t>
  </si>
  <si>
    <t>Academic Accountability</t>
  </si>
  <si>
    <t>Student Growth</t>
  </si>
  <si>
    <t>Student Achievement</t>
  </si>
  <si>
    <t>Post-Secondary Readiness</t>
  </si>
  <si>
    <t>Mission Specific Academic Goals</t>
  </si>
  <si>
    <t>Financial Sustainability</t>
  </si>
  <si>
    <t>Education Program</t>
  </si>
  <si>
    <t>Financial Management and Oversight</t>
  </si>
  <si>
    <t>Governance and Reporting</t>
  </si>
  <si>
    <t>Students and Employees</t>
  </si>
  <si>
    <t>School Environment</t>
  </si>
  <si>
    <t>Additional Obligations</t>
  </si>
  <si>
    <t>ACADEMIC PERFORMANCE</t>
  </si>
  <si>
    <t>FINANCIAL PERFORMANCE</t>
  </si>
  <si>
    <t>2. Student Growth</t>
  </si>
  <si>
    <t>QS 2 SCORE</t>
  </si>
  <si>
    <t>QS 2 RATING</t>
  </si>
  <si>
    <t xml:space="preserve">a. State Accountability: The School complies with participation rates and meets or exceeds the expectations of student performance outcomes. </t>
  </si>
  <si>
    <t xml:space="preserve">The school HAS developed and implemented a strategy to measure student growth towards proficiency of standards.  </t>
  </si>
  <si>
    <t xml:space="preserve">The school HAS NOT developed or implemented a strategy to measure student growth towards proficiency of standards.  </t>
  </si>
  <si>
    <t>Meets the participation rate requirement and…</t>
  </si>
  <si>
    <t xml:space="preserve">fewer than 50% of students are making expected growth. </t>
  </si>
  <si>
    <t xml:space="preserve">between 50-69% of students are making expected growth. </t>
  </si>
  <si>
    <t xml:space="preserve">between 70-84% of students are making expected growth. </t>
  </si>
  <si>
    <t xml:space="preserve">at least 85% of students are making expected growth. </t>
  </si>
  <si>
    <t>b. Students are making sufficient annual academic growth to meet state and federal proficiency expectations.</t>
  </si>
  <si>
    <t xml:space="preserve">The school HAS NOT developed or implemented a strategy to measure student growth relative to other leaners within peer groups.  </t>
  </si>
  <si>
    <t xml:space="preserve">The school HAS developed and implemented a strategy to measure student growth relative to other leaners within peer groups.  </t>
  </si>
  <si>
    <t xml:space="preserve">fewer than 50% of students are making sufficient academic growth to achieve proficiency. </t>
  </si>
  <si>
    <t xml:space="preserve">between 50-69% of students are making sufficient academic growth to achieve proficiency. </t>
  </si>
  <si>
    <t xml:space="preserve">between 70-84% of students are making sufficient academic growth to achieve or maintain proficiency. </t>
  </si>
  <si>
    <t xml:space="preserve">at least 85% of students are making sufficient academic growth to achieve, maintain, or exceed proficiency. </t>
  </si>
  <si>
    <t>d. Students are making expected annual academic growth compared to their academic peers.</t>
  </si>
  <si>
    <t xml:space="preserve">e. The school is closing the academic growth gap for eligible subgroups. </t>
  </si>
  <si>
    <t>QS 3 SCORE</t>
  </si>
  <si>
    <t>QS 3 RATING</t>
  </si>
  <si>
    <t>3. Student Proficiency</t>
  </si>
  <si>
    <t>OR:</t>
  </si>
  <si>
    <t>AND:</t>
  </si>
  <si>
    <t>K - 5 SCORE</t>
  </si>
  <si>
    <t>6 - 8 SCORE</t>
  </si>
  <si>
    <t>9 - 12 SCORE</t>
  </si>
  <si>
    <t>Has fewer than 5% of tested students performing at a level of MEETS or above on the state MATH exam.</t>
  </si>
  <si>
    <t>Has 6 - 10% of tested students performing at a level of MEETS or above on the state MATH exam.</t>
  </si>
  <si>
    <t>Has 11 - 35% of tested students performing at a level of MEETS or above on the state MATH exam.</t>
  </si>
  <si>
    <t>Has 36 - 60% of tested students performing at a level of MEETS or above on the state MATH exam.</t>
  </si>
  <si>
    <t>Has 61% or more of tested students performing at a level of MEETS or above on the state MATH exam.</t>
  </si>
  <si>
    <t>Has fewer than 5% of tested students performing at a level of MEETS or above on the state ELA exam.</t>
  </si>
  <si>
    <t>Has 6 - 10% of tested students performing at a level of MEETS or above on the state ELA exam.</t>
  </si>
  <si>
    <t>Has 11 - 35% of tested students performing at a level of MEETS or above on the state ELA exam.</t>
  </si>
  <si>
    <t>Has 36 - 60% of tested students performing at a level of MEETS or above on the state ELA exam.</t>
  </si>
  <si>
    <t>Has 61% or more of tested students performing at a level of MEETS or above on the state ELA exam.</t>
  </si>
  <si>
    <t xml:space="preserve">c. students are performing well on the state MATH exam in comparison to students throughout D49, the state of Colorado, and the assessment consortium. </t>
  </si>
  <si>
    <t xml:space="preserve">c. Students are performing well on the state ELA exam in comparison to students throughout D49, the state of Colorado, and the assessment consortium. </t>
  </si>
  <si>
    <t>a. Students are achieving well on the state ELA exam.</t>
  </si>
  <si>
    <t>b. Students are achieving well on the state MATH exam.</t>
  </si>
  <si>
    <t>Has a MEETS or above rating 10% or higher than the D49, CO, or PARCC Average.</t>
  </si>
  <si>
    <t>Has a MEETS or above rating  0 - 9% higher than the D49, CO, or PARCC Average.</t>
  </si>
  <si>
    <t>Has a MEETS or above rating 10 - 19%lower than the D49, CO, or PARCC Average.</t>
  </si>
  <si>
    <t>Has a MEETS or above rating 1 -9% lower than the D49, CO, or PARCC Average.</t>
  </si>
  <si>
    <t>Has a MEETS or above rating 20% lower than the D49, CO, or PARCC Average.</t>
  </si>
  <si>
    <t>QS 4 SCORE</t>
  </si>
  <si>
    <t>QS 4 RATING</t>
  </si>
  <si>
    <t>Has fewer than 20% of tested students meeting the national average for ACT or SAT performance.</t>
  </si>
  <si>
    <t>Has 21-32% of tested students meeting the national average for ACT or SAT performance.</t>
  </si>
  <si>
    <t>Has 33-49% of tested students meeting the national average for ACT or SAT performance.</t>
  </si>
  <si>
    <t>Has 50-65% of tested students meeting the national average for ACT or SAT performance.</t>
  </si>
  <si>
    <t>Has 66% or more tested students meeting the national average for ACT or SAT performance.</t>
  </si>
  <si>
    <t>b. Students are graduating from Charter Schools.</t>
  </si>
  <si>
    <t>Has a graduation rate of 61 -69%.</t>
  </si>
  <si>
    <t>Has a graduation rate of 70 - 79%</t>
  </si>
  <si>
    <t>Has a graduation rate of or less than 60%</t>
  </si>
  <si>
    <t>Has a graduation rate of 80 -89%</t>
  </si>
  <si>
    <t xml:space="preserve">Has a graduation rate of 90% or more. </t>
  </si>
  <si>
    <t>Has a remediation rate of 20% or more above the statewide remediation rate.</t>
  </si>
  <si>
    <t>Has a remediation rate of 10 - 19%  above the statewide remediation rate.</t>
  </si>
  <si>
    <t>Has a remediation rate of 1 - 9%  above the statewide remediation rate.</t>
  </si>
  <si>
    <t>Has a remediation rate of 0 - 14% below the statewide remediation rate.</t>
  </si>
  <si>
    <t>Has a remediation rate of 15% below the statewide remediation rate.</t>
  </si>
  <si>
    <t>QS 5 SCORE</t>
  </si>
  <si>
    <t>QS 5 RATING</t>
  </si>
  <si>
    <t>4. Post-Secondary Readiness</t>
  </si>
  <si>
    <t>5. Mission-Specific Academic Goals</t>
  </si>
  <si>
    <t>a. The academic goals are aligned to the school mission, developed using a root-cause analysis process, and embedded within the schools UIP.</t>
  </si>
  <si>
    <t>Does not have academic goals.</t>
  </si>
  <si>
    <t xml:space="preserve">The developed goals do not reflect a root cause analysis. </t>
  </si>
  <si>
    <t xml:space="preserve">Has developed academic goals, but the goals are not aligned to the school's mission. </t>
  </si>
  <si>
    <t xml:space="preserve">The developed goals reflect a root cause analysis. </t>
  </si>
  <si>
    <t xml:space="preserve">The school is meeting the set academic goals. </t>
  </si>
  <si>
    <t xml:space="preserve">The school is surpassing the set academic goals. </t>
  </si>
  <si>
    <r>
      <t xml:space="preserve">ACADEMIC PERFORMANCE STANDARD 3: </t>
    </r>
    <r>
      <rPr>
        <i/>
        <sz val="11"/>
        <color theme="1"/>
        <rFont val="Calibri"/>
        <family val="2"/>
        <scheme val="minor"/>
      </rPr>
      <t xml:space="preserve">Students are performing at a proficient level as measured by Student Achievement outcomes on the state exam. </t>
    </r>
  </si>
  <si>
    <r>
      <t xml:space="preserve">ACADEMIC PERFORMANCE STANDARD 4: </t>
    </r>
    <r>
      <rPr>
        <i/>
        <sz val="11"/>
        <color theme="1"/>
        <rFont val="Calibri"/>
        <family val="2"/>
        <scheme val="minor"/>
      </rPr>
      <t>High School</t>
    </r>
    <r>
      <rPr>
        <b/>
        <i/>
        <sz val="11"/>
        <color theme="1"/>
        <rFont val="Calibri"/>
        <family val="2"/>
        <scheme val="minor"/>
      </rPr>
      <t xml:space="preserve"> </t>
    </r>
    <r>
      <rPr>
        <i/>
        <sz val="11"/>
        <color theme="1"/>
        <rFont val="Calibri"/>
        <family val="2"/>
        <scheme val="minor"/>
      </rPr>
      <t xml:space="preserve">Charters are expected to prepare students for post-secondary courses and/or in the workforce. </t>
    </r>
  </si>
  <si>
    <t>FINANCIAL PERFORMANCE FRAMEWORK</t>
  </si>
  <si>
    <t>ACADEMIC PERFORMANCE FRAMEWORK</t>
  </si>
  <si>
    <t>FPS1 SCORE</t>
  </si>
  <si>
    <t>FPS1 RATING</t>
  </si>
  <si>
    <t>1. Near-Term Measures</t>
  </si>
  <si>
    <t>Near-Term Measures</t>
  </si>
  <si>
    <t>FRAMEWORK STANDARDS</t>
  </si>
  <si>
    <t>APS1</t>
  </si>
  <si>
    <t>APS2</t>
  </si>
  <si>
    <t>APS3</t>
  </si>
  <si>
    <t>APS4</t>
  </si>
  <si>
    <t>APS5</t>
  </si>
  <si>
    <t>FPS1</t>
  </si>
  <si>
    <t>OPS1</t>
  </si>
  <si>
    <t>OPS2</t>
  </si>
  <si>
    <t>OPS3</t>
  </si>
  <si>
    <t>OPS4</t>
  </si>
  <si>
    <t>OPS5</t>
  </si>
  <si>
    <t>OPS6</t>
  </si>
  <si>
    <r>
      <t>FINANCIAL PERFORMANCE STANDARD 1:</t>
    </r>
    <r>
      <rPr>
        <i/>
        <sz val="11"/>
        <color theme="1"/>
        <rFont val="Calibri"/>
        <family val="2"/>
        <scheme val="minor"/>
      </rPr>
      <t xml:space="preserve"> Schools will maintain a strong financial position</t>
    </r>
  </si>
  <si>
    <t>Has a current ratio less than 0.9 and one-year trend is negative.</t>
  </si>
  <si>
    <t>Has a current ratio less than 0.9 and one-year trend is positive.</t>
  </si>
  <si>
    <t>Has a current ration between 1.0 and 1.1 and one-year trend is negative.</t>
  </si>
  <si>
    <t>Has a current ratio between 1.0 and 1.1 and one-year trend is positive.</t>
  </si>
  <si>
    <t>Has a current ratio is above 1.1.</t>
  </si>
  <si>
    <t>Has fewer than 15 Days Cash.</t>
  </si>
  <si>
    <t>Days Cash is between 16-30.</t>
  </si>
  <si>
    <t>Days Cash is between 31-60 and one-year trend is negative.</t>
  </si>
  <si>
    <t>Days Cash is between 31-60 and one-year trend is positive.</t>
  </si>
  <si>
    <t xml:space="preserve">THE SCHOOL'S: </t>
  </si>
  <si>
    <t>Days Cash more than 60.</t>
  </si>
  <si>
    <t>c. The School maintains a positive Enrollment Variance. Enrollment Variance: Actual Enrollment divided by Enrollment Projection in Charter School Board-Approved Budget.</t>
  </si>
  <si>
    <t>Enrollment Variance is less than 75% in the most recent year.</t>
  </si>
  <si>
    <t>Enrollment Variance is between 76-80% in the most recent year.</t>
  </si>
  <si>
    <t>Enrollment Variance is between 81-90% in the most recent year.</t>
  </si>
  <si>
    <t>Enrollment Variance is between 91-95% in the most recent year.</t>
  </si>
  <si>
    <t>Enrollment Variance is greater than 95% in the most recent year.</t>
  </si>
  <si>
    <t>Is not in default of loan covenant(s) and/or is not delinquent with debt service payments.</t>
  </si>
  <si>
    <t>Does not meet TABOR.</t>
  </si>
  <si>
    <t>Meets TABOR.</t>
  </si>
  <si>
    <t>ORGANIZATIONAL PERFORMANCE FRAMEWORK</t>
  </si>
  <si>
    <t>FPS2</t>
  </si>
  <si>
    <t>a. The School makes loan and debt service payments.</t>
  </si>
  <si>
    <t>b. The School meets the TABOR Requirement.</t>
  </si>
  <si>
    <t>FPS2 SCORE</t>
  </si>
  <si>
    <t>FPS2 RATING</t>
  </si>
  <si>
    <t>1. Education Program</t>
  </si>
  <si>
    <r>
      <t>·</t>
    </r>
    <r>
      <rPr>
        <sz val="11"/>
        <color theme="1"/>
        <rFont val="Calibri"/>
        <family val="2"/>
        <scheme val="minor"/>
      </rPr>
      <t xml:space="preserve">      </t>
    </r>
    <r>
      <rPr>
        <sz val="11"/>
        <color rgb="FF000000"/>
        <rFont val="Calibri"/>
        <scheme val="minor"/>
      </rPr>
      <t xml:space="preserve">Instructional days and minutes requirements, </t>
    </r>
  </si>
  <si>
    <r>
      <t>·</t>
    </r>
    <r>
      <rPr>
        <sz val="11"/>
        <color theme="1"/>
        <rFont val="Calibri"/>
        <family val="2"/>
        <scheme val="minor"/>
      </rPr>
      <t xml:space="preserve">      </t>
    </r>
    <r>
      <rPr>
        <sz val="11"/>
        <color rgb="FF000000"/>
        <rFont val="Calibri"/>
        <scheme val="minor"/>
      </rPr>
      <t xml:space="preserve">State Assessment participation, </t>
    </r>
  </si>
  <si>
    <r>
      <t>·</t>
    </r>
    <r>
      <rPr>
        <sz val="11"/>
        <color theme="1"/>
        <rFont val="Calibri"/>
        <family val="2"/>
        <scheme val="minor"/>
      </rPr>
      <t xml:space="preserve">      </t>
    </r>
    <r>
      <rPr>
        <sz val="11"/>
        <color rgb="FF000000"/>
        <rFont val="Calibri"/>
        <scheme val="minor"/>
      </rPr>
      <t>Implementation of mandated programming:</t>
    </r>
  </si>
  <si>
    <t xml:space="preserve">b. The school materially complies with the applicable laws, rules, regulations, and provisions of the charter contract relating to education requirements, including but not limited to: </t>
  </si>
  <si>
    <r>
      <t>·</t>
    </r>
    <r>
      <rPr>
        <sz val="11"/>
        <color theme="1"/>
        <rFont val="Calibri"/>
        <family val="2"/>
        <scheme val="minor"/>
      </rPr>
      <t xml:space="preserve">      Implementation of </t>
    </r>
    <r>
      <rPr>
        <sz val="11"/>
        <color rgb="FF000000"/>
        <rFont val="Calibri"/>
        <scheme val="minor"/>
      </rPr>
      <t xml:space="preserve">Colorado Academic Standards, </t>
    </r>
  </si>
  <si>
    <r>
      <t xml:space="preserve">o   </t>
    </r>
    <r>
      <rPr>
        <i/>
        <sz val="10"/>
        <color rgb="FF000000"/>
        <rFont val="Calibri"/>
        <scheme val="minor"/>
      </rPr>
      <t>Colorado History – 4</t>
    </r>
    <r>
      <rPr>
        <i/>
        <vertAlign val="superscript"/>
        <sz val="10"/>
        <color rgb="FF000000"/>
        <rFont val="Calibri"/>
        <scheme val="minor"/>
      </rPr>
      <t>th</t>
    </r>
    <r>
      <rPr>
        <i/>
        <sz val="10"/>
        <color rgb="FF000000"/>
        <rFont val="Calibri"/>
        <scheme val="minor"/>
      </rPr>
      <t xml:space="preserve"> grade</t>
    </r>
  </si>
  <si>
    <r>
      <t xml:space="preserve">o   </t>
    </r>
    <r>
      <rPr>
        <i/>
        <sz val="10"/>
        <color rgb="FF000000"/>
        <rFont val="Calibri"/>
        <scheme val="minor"/>
      </rPr>
      <t>Effective use of alcohol and controlled substances</t>
    </r>
  </si>
  <si>
    <r>
      <t xml:space="preserve">o   </t>
    </r>
    <r>
      <rPr>
        <i/>
        <sz val="10"/>
        <color rgb="FF000000"/>
        <rFont val="Calibri"/>
        <scheme val="minor"/>
      </rPr>
      <t>Constitution Day – Lessons taught on or around Sept. 17</t>
    </r>
  </si>
  <si>
    <r>
      <t xml:space="preserve">o   </t>
    </r>
    <r>
      <rPr>
        <i/>
        <sz val="10"/>
        <color rgb="FF000000"/>
        <rFont val="Calibri"/>
        <scheme val="minor"/>
      </rPr>
      <t>Comprehensive human sexuality education</t>
    </r>
  </si>
  <si>
    <t>SUB SCORES:</t>
  </si>
  <si>
    <t>OPS1 SCORE</t>
  </si>
  <si>
    <t>OPS1 RATING</t>
  </si>
  <si>
    <t xml:space="preserve">c. Consistent with the school's status and responsibilities as either a Local Education Agency (LEA) or school in a district LEA, the school materially complies with applicable laws, rules, regulations, and provisions of the charter contract (including IDEA, Section 504, and ADA) relating to the treatment of students with identified disabilities and those suspected of having a disability, including but not limited to the following: </t>
  </si>
  <si>
    <r>
      <t>·</t>
    </r>
    <r>
      <rPr>
        <sz val="11"/>
        <color theme="1"/>
        <rFont val="Calibri"/>
        <family val="2"/>
        <scheme val="minor"/>
      </rPr>
      <t>     Operational compliance, including provision of services in the least restrictive environment and appropriate inclusion in the school's academic program, assessments, and extracurricular activities</t>
    </r>
  </si>
  <si>
    <r>
      <t>·</t>
    </r>
    <r>
      <rPr>
        <sz val="11"/>
        <color theme="1"/>
        <rFont val="Calibri"/>
        <family val="2"/>
        <scheme val="minor"/>
      </rPr>
      <t>     </t>
    </r>
    <r>
      <rPr>
        <sz val="11"/>
        <color rgb="FF000000"/>
        <rFont val="Calibri"/>
        <scheme val="minor"/>
      </rPr>
      <t xml:space="preserve">Equitable access and opportunity to enroll </t>
    </r>
  </si>
  <si>
    <r>
      <t>·</t>
    </r>
    <r>
      <rPr>
        <sz val="11"/>
        <color theme="1"/>
        <rFont val="Calibri"/>
        <family val="2"/>
        <scheme val="minor"/>
      </rPr>
      <t>     Discipline, including due process protections, manifestation determinations, and behavioral intervention plans</t>
    </r>
  </si>
  <si>
    <r>
      <t>·</t>
    </r>
    <r>
      <rPr>
        <sz val="11"/>
        <color theme="1"/>
        <rFont val="Calibri"/>
        <family val="2"/>
        <scheme val="minor"/>
      </rPr>
      <t>     Access to the school's facility and program to students in a lawful manner and consistent with students' IEPs or 504 plans</t>
    </r>
  </si>
  <si>
    <r>
      <t>·</t>
    </r>
    <r>
      <rPr>
        <sz val="11"/>
        <color theme="1"/>
        <rFont val="Calibri"/>
        <family val="2"/>
        <scheme val="minor"/>
      </rPr>
      <t>     Required policies related to the service of ELL students</t>
    </r>
    <r>
      <rPr>
        <sz val="11"/>
        <color rgb="FF000000"/>
        <rFont val="Calibri"/>
        <scheme val="minor"/>
      </rPr>
      <t xml:space="preserve"> </t>
    </r>
  </si>
  <si>
    <r>
      <t>·</t>
    </r>
    <r>
      <rPr>
        <sz val="11"/>
        <color theme="1"/>
        <rFont val="Calibri"/>
        <family val="2"/>
        <scheme val="minor"/>
      </rPr>
      <t>     Proper steps for identification of students in need of ELL services</t>
    </r>
  </si>
  <si>
    <r>
      <t>·</t>
    </r>
    <r>
      <rPr>
        <sz val="11"/>
        <color theme="1"/>
        <rFont val="Calibri"/>
        <family val="2"/>
        <scheme val="minor"/>
      </rPr>
      <t>     Appropriate accommodations on assessments</t>
    </r>
  </si>
  <si>
    <r>
      <t>·</t>
    </r>
    <r>
      <rPr>
        <sz val="11"/>
        <color theme="1"/>
        <rFont val="Calibri"/>
        <family val="2"/>
        <scheme val="minor"/>
      </rPr>
      <t>     Exiting of students from ELL services</t>
    </r>
  </si>
  <si>
    <r>
      <t>·</t>
    </r>
    <r>
      <rPr>
        <sz val="11"/>
        <color theme="1"/>
        <rFont val="Calibri"/>
        <family val="2"/>
        <scheme val="minor"/>
      </rPr>
      <t>     Ongoing monitoring of exited students</t>
    </r>
  </si>
  <si>
    <r>
      <t>·</t>
    </r>
    <r>
      <rPr>
        <sz val="11"/>
        <color theme="1"/>
        <rFont val="Calibri"/>
        <family val="2"/>
        <scheme val="minor"/>
      </rPr>
      <t>     Complete and on-time submission</t>
    </r>
    <r>
      <rPr>
        <sz val="11"/>
        <color rgb="FF000000"/>
        <rFont val="Calibri"/>
        <scheme val="minor"/>
      </rPr>
      <t xml:space="preserve"> of the annual independent audit and corrective action plans, if applicable </t>
    </r>
  </si>
  <si>
    <r>
      <t>·</t>
    </r>
    <r>
      <rPr>
        <sz val="11"/>
        <color theme="1"/>
        <rFont val="Calibri"/>
        <family val="2"/>
        <scheme val="minor"/>
      </rPr>
      <t>     </t>
    </r>
    <r>
      <rPr>
        <sz val="11"/>
        <color rgb="FF000000"/>
        <rFont val="Calibri"/>
        <scheme val="minor"/>
      </rPr>
      <t xml:space="preserve">An annual unqualified audit opinion </t>
    </r>
  </si>
  <si>
    <r>
      <t>·</t>
    </r>
    <r>
      <rPr>
        <sz val="11"/>
        <color theme="1"/>
        <rFont val="Calibri"/>
        <family val="2"/>
        <scheme val="minor"/>
      </rPr>
      <t>     An audit devoid of significant findings and conditions, material weaknesses, or significant internal control weaknesses</t>
    </r>
    <r>
      <rPr>
        <sz val="11"/>
        <color rgb="FF000000"/>
        <rFont val="Calibri"/>
        <scheme val="minor"/>
      </rPr>
      <t xml:space="preserve"> </t>
    </r>
  </si>
  <si>
    <r>
      <t>·</t>
    </r>
    <r>
      <rPr>
        <sz val="11"/>
        <color theme="1"/>
        <rFont val="Calibri"/>
        <family val="2"/>
        <scheme val="minor"/>
      </rPr>
      <t>     </t>
    </r>
    <r>
      <rPr>
        <sz val="11"/>
        <color rgb="FF000000"/>
        <rFont val="Calibri"/>
        <scheme val="minor"/>
      </rPr>
      <t xml:space="preserve">An audit that does not include a going concern disclosure in the notes or an explanatory paragraph within the audit report </t>
    </r>
  </si>
  <si>
    <r>
      <t xml:space="preserve">ORGANIZATIONAL PERFORMANCE STANDARD 2: </t>
    </r>
    <r>
      <rPr>
        <i/>
        <sz val="11"/>
        <color theme="1"/>
        <rFont val="Calibri"/>
        <family val="2"/>
        <scheme val="minor"/>
      </rPr>
      <t>Schools materially meet the expectations outlined by state and federal law, rules, regulations and/or the charter contract regarding FINANCIAL MANAGEMENT and OVERSIGHT.</t>
    </r>
  </si>
  <si>
    <r>
      <t xml:space="preserve">ORGANIZATIONAL PERFORMANCE STANDARD 1: </t>
    </r>
    <r>
      <rPr>
        <i/>
        <sz val="11"/>
        <color theme="1"/>
        <rFont val="Calibri"/>
        <family val="2"/>
        <scheme val="minor"/>
      </rPr>
      <t>Schools materially meet the expectations outlined by state and federal law, rules, regulations and/or the charter contract regarding EDUCATION PROGRAM.</t>
    </r>
  </si>
  <si>
    <r>
      <t>·</t>
    </r>
    <r>
      <rPr>
        <sz val="11"/>
        <color theme="1"/>
        <rFont val="Calibri"/>
        <family val="2"/>
        <scheme val="minor"/>
      </rPr>
      <t>     Complete and on-time submission of board approved annual budget</t>
    </r>
  </si>
  <si>
    <r>
      <t>·</t>
    </r>
    <r>
      <rPr>
        <sz val="11"/>
        <color theme="1"/>
        <rFont val="Calibri"/>
        <family val="2"/>
        <scheme val="minor"/>
      </rPr>
      <t>     </t>
    </r>
    <r>
      <rPr>
        <sz val="11"/>
        <color rgb="FF000000"/>
        <rFont val="Calibri"/>
        <scheme val="minor"/>
      </rPr>
      <t>Complete and on-time submission of financial transparency reporting - posted to school website</t>
    </r>
  </si>
  <si>
    <r>
      <t>·</t>
    </r>
    <r>
      <rPr>
        <sz val="11"/>
        <color theme="1"/>
        <rFont val="Calibri"/>
        <family val="2"/>
        <scheme val="minor"/>
      </rPr>
      <t>     </t>
    </r>
    <r>
      <rPr>
        <sz val="11"/>
        <color rgb="FF000000"/>
        <rFont val="Calibri"/>
        <scheme val="minor"/>
      </rPr>
      <t>Complete and on-time submission of required Education Service Provider (ESP) financial documents - if applicable</t>
    </r>
  </si>
  <si>
    <t>OPS2 SCORE</t>
  </si>
  <si>
    <t>OPS2 RATING</t>
  </si>
  <si>
    <t>OPS3 SCORE</t>
  </si>
  <si>
    <t>OPS3 RATING</t>
  </si>
  <si>
    <r>
      <t xml:space="preserve">ORGANIZATIONAL PERFORMANCE STANDARD 3: </t>
    </r>
    <r>
      <rPr>
        <i/>
        <sz val="11"/>
        <color theme="1"/>
        <rFont val="Calibri"/>
        <family val="2"/>
        <scheme val="minor"/>
      </rPr>
      <t>Schools materially meet the expectations outlined by state and federal law, rules, regulations and/or the charter contract regarding GOVERNANCE and REPORTING.</t>
    </r>
  </si>
  <si>
    <r>
      <t>·</t>
    </r>
    <r>
      <rPr>
        <sz val="11"/>
        <color theme="1"/>
        <rFont val="Calibri"/>
        <family val="2"/>
        <scheme val="minor"/>
      </rPr>
      <t xml:space="preserve">      </t>
    </r>
    <r>
      <rPr>
        <sz val="11"/>
        <color rgb="FF000000"/>
        <rFont val="Calibri"/>
        <scheme val="minor"/>
      </rPr>
      <t>Board policies, including those related to oversight of an Education Service Provider (ESP), if applicable</t>
    </r>
  </si>
  <si>
    <r>
      <t>·</t>
    </r>
    <r>
      <rPr>
        <sz val="11"/>
        <color theme="1"/>
        <rFont val="Calibri"/>
        <family val="2"/>
        <scheme val="minor"/>
      </rPr>
      <t>      Colorado Open Meeting Law</t>
    </r>
  </si>
  <si>
    <r>
      <t>·</t>
    </r>
    <r>
      <rPr>
        <sz val="11"/>
        <color theme="1"/>
        <rFont val="Calibri"/>
        <family val="2"/>
        <scheme val="minor"/>
      </rPr>
      <t>      Board member code of ethics and conflict of interest statements</t>
    </r>
    <r>
      <rPr>
        <sz val="11"/>
        <color rgb="FF000000"/>
        <rFont val="Calibri"/>
        <scheme val="minor"/>
      </rPr>
      <t xml:space="preserve"> </t>
    </r>
  </si>
  <si>
    <r>
      <t>·</t>
    </r>
    <r>
      <rPr>
        <sz val="11"/>
        <color theme="1"/>
        <rFont val="Calibri"/>
        <family val="2"/>
        <scheme val="minor"/>
      </rPr>
      <t>      Board bylaws - to include board composition and/or membership rules</t>
    </r>
  </si>
  <si>
    <r>
      <t>·</t>
    </r>
    <r>
      <rPr>
        <sz val="11"/>
        <color theme="1"/>
        <rFont val="Calibri"/>
        <family val="2"/>
        <scheme val="minor"/>
      </rPr>
      <t>      Annual adoption of agenda posting location</t>
    </r>
    <r>
      <rPr>
        <sz val="11"/>
        <color rgb="FF000000"/>
        <rFont val="Calibri"/>
        <scheme val="minor"/>
      </rPr>
      <t xml:space="preserve"> </t>
    </r>
  </si>
  <si>
    <r>
      <t>·</t>
    </r>
    <r>
      <rPr>
        <sz val="11"/>
        <color theme="1"/>
        <rFont val="Calibri"/>
        <family val="2"/>
        <scheme val="minor"/>
      </rPr>
      <t xml:space="preserve">      </t>
    </r>
    <r>
      <rPr>
        <sz val="11"/>
        <color rgb="FF000000"/>
        <rFont val="Calibri"/>
        <scheme val="minor"/>
      </rPr>
      <t>ESPs - maintaining authority over management, holding it accountable for performance as agreed under a written performance agreement, and requiring annual financial reports of the ESP</t>
    </r>
  </si>
  <si>
    <t>c. The school is complying with reporting requirements. The school materially complies with applicable laws, rules, regulations, and provisions of the charter contract relating to relevant reporting requirements to D49, including but not limited to:</t>
  </si>
  <si>
    <r>
      <t>·</t>
    </r>
    <r>
      <rPr>
        <sz val="11"/>
        <color theme="1"/>
        <rFont val="Calibri"/>
        <family val="2"/>
        <scheme val="minor"/>
      </rPr>
      <t>     </t>
    </r>
    <r>
      <rPr>
        <sz val="11"/>
        <color rgb="FF000000"/>
        <rFont val="Calibri"/>
        <scheme val="minor"/>
      </rPr>
      <t xml:space="preserve">Attendance and enrollment reporting </t>
    </r>
  </si>
  <si>
    <r>
      <t>·</t>
    </r>
    <r>
      <rPr>
        <sz val="11"/>
        <color theme="1"/>
        <rFont val="Calibri"/>
        <family val="2"/>
        <scheme val="minor"/>
      </rPr>
      <t xml:space="preserve">     Annual school calendar </t>
    </r>
    <r>
      <rPr>
        <sz val="11"/>
        <color rgb="FF000000"/>
        <rFont val="Calibri"/>
        <scheme val="minor"/>
      </rPr>
      <t xml:space="preserve"> </t>
    </r>
  </si>
  <si>
    <r>
      <t>·</t>
    </r>
    <r>
      <rPr>
        <sz val="11"/>
        <color theme="1"/>
        <rFont val="Calibri"/>
        <family val="2"/>
        <scheme val="minor"/>
      </rPr>
      <t>     Annual assessment calendar</t>
    </r>
    <r>
      <rPr>
        <sz val="11"/>
        <color rgb="FF000000"/>
        <rFont val="Calibri"/>
        <scheme val="minor"/>
      </rPr>
      <t xml:space="preserve"> </t>
    </r>
  </si>
  <si>
    <r>
      <t>·</t>
    </r>
    <r>
      <rPr>
        <sz val="11"/>
        <color theme="1"/>
        <rFont val="Calibri"/>
        <family val="2"/>
        <scheme val="minor"/>
      </rPr>
      <t>      Board strategic plan</t>
    </r>
  </si>
  <si>
    <r>
      <t>·</t>
    </r>
    <r>
      <rPr>
        <sz val="11"/>
        <color theme="1"/>
        <rFont val="Calibri"/>
        <family val="2"/>
        <scheme val="minor"/>
      </rPr>
      <t>    Additional D49 reporting requirements</t>
    </r>
  </si>
  <si>
    <r>
      <t>·</t>
    </r>
    <r>
      <rPr>
        <sz val="11"/>
        <color theme="1"/>
        <rFont val="Calibri"/>
        <family val="2"/>
        <scheme val="minor"/>
      </rPr>
      <t>    Annual filing with the Secretary of State</t>
    </r>
  </si>
  <si>
    <r>
      <t xml:space="preserve">ORGANIZATIONAL PERFORMANCE STANDARD 4: </t>
    </r>
    <r>
      <rPr>
        <i/>
        <sz val="11"/>
        <color theme="1"/>
        <rFont val="Calibri"/>
        <family val="2"/>
        <scheme val="minor"/>
      </rPr>
      <t>Schools materially meet the expectations outlined by state and federal law, rules, regulations and/or the charter contract regarding STUDENTS and EMPLOYEES.</t>
    </r>
  </si>
  <si>
    <t>4. Students and Employees</t>
  </si>
  <si>
    <t>3. Governance and Reporting</t>
  </si>
  <si>
    <t>2. Financial Management and Oversight</t>
  </si>
  <si>
    <r>
      <t>·</t>
    </r>
    <r>
      <rPr>
        <sz val="11"/>
        <color theme="1"/>
        <rFont val="Calibri"/>
        <family val="2"/>
        <scheme val="minor"/>
      </rPr>
      <t xml:space="preserve">      The collection and protection of student information </t>
    </r>
  </si>
  <si>
    <r>
      <t>·</t>
    </r>
    <r>
      <rPr>
        <sz val="11"/>
        <color theme="1"/>
        <rFont val="Calibri"/>
        <family val="2"/>
        <scheme val="minor"/>
      </rPr>
      <t>      Conduct of discipline (discipline hearings and suspension and expulsion policies and practices)</t>
    </r>
  </si>
  <si>
    <t>c. The school meets teacher and staff credentialing requirements. The school materially complies with applicable laws, rules, regulations, and provisions of the charter contract (including the federal Highly Qualified Teacher and Paraprofessional requirements) relating to state certification requirements.</t>
  </si>
  <si>
    <t>OPS4 SCORE</t>
  </si>
  <si>
    <t>OPS4 RATING</t>
  </si>
  <si>
    <t>e. The school is completing required background checks. The school materially complies with applicable laws, rules, regulations, and provisions of the charter contract relating to background checks of all applicable individuals (including staff members of the charter community, where applicable - volunteers).</t>
  </si>
  <si>
    <r>
      <t xml:space="preserve">ORGANIZATIONAL PERFORMANCE STANDARD 5: </t>
    </r>
    <r>
      <rPr>
        <i/>
        <sz val="11"/>
        <color rgb="FF000000"/>
        <rFont val="Calibri"/>
        <scheme val="minor"/>
      </rPr>
      <t>Schools materially meet the expectations outlined by state and federal law, rules, regulations and/or the charter contract regarding the SCHOOL ENVIRONMENT.</t>
    </r>
  </si>
  <si>
    <t>5. School Environment</t>
  </si>
  <si>
    <t>·      Fire inspections and safety drill records</t>
  </si>
  <si>
    <t>·      Viable certificate of occupancy or other required building use authorization</t>
  </si>
  <si>
    <t>·      Student transportation - if applicable</t>
  </si>
  <si>
    <t>·      Appropriate nursing services and dispensing of pharmaceuticals</t>
  </si>
  <si>
    <t>·      Food service requirements</t>
  </si>
  <si>
    <t>·      A developed, published, and implemented School Wellness Policy</t>
  </si>
  <si>
    <t>·      Maintaining the security of and providing access to student records under the Family Education Rights and Privacy Act and other applicable authorities</t>
  </si>
  <si>
    <t xml:space="preserve">·      Accessing documents maintained by the school under Colorado's Open Records Act </t>
  </si>
  <si>
    <t>6. Additional Obligations</t>
  </si>
  <si>
    <r>
      <t xml:space="preserve">ORGANIZATIONAL PERFORMANCE STANDARD 6: </t>
    </r>
    <r>
      <rPr>
        <i/>
        <sz val="11"/>
        <color theme="1"/>
        <rFont val="Calibri"/>
        <family val="2"/>
        <scheme val="minor"/>
      </rPr>
      <t>Schools materially meet the expectations outlined by state and federal law, rules, regulations and/or the charter contract regarding ADDITIONAL OBLIGATIONS.</t>
    </r>
  </si>
  <si>
    <r>
      <t>·</t>
    </r>
    <r>
      <rPr>
        <sz val="11"/>
        <color theme="1"/>
        <rFont val="Calibri"/>
        <family val="2"/>
        <scheme val="minor"/>
      </rPr>
      <t>     School leader attendance at iConnect Zone Meetings</t>
    </r>
  </si>
  <si>
    <r>
      <t>·</t>
    </r>
    <r>
      <rPr>
        <sz val="11"/>
        <color theme="1"/>
        <rFont val="Calibri"/>
        <family val="2"/>
        <scheme val="minor"/>
      </rPr>
      <t>    Year End School Dashboard submission</t>
    </r>
  </si>
  <si>
    <r>
      <t>·</t>
    </r>
    <r>
      <rPr>
        <sz val="11"/>
        <color theme="1"/>
        <rFont val="Calibri"/>
        <family val="2"/>
        <scheme val="minor"/>
      </rPr>
      <t>      Board member training module completion verification</t>
    </r>
    <r>
      <rPr>
        <sz val="11"/>
        <color rgb="FF000000"/>
        <rFont val="Calibri"/>
        <scheme val="minor"/>
      </rPr>
      <t xml:space="preserve"> </t>
    </r>
  </si>
  <si>
    <t>OPS6 SCORE</t>
  </si>
  <si>
    <t>OPS6 RATING</t>
  </si>
  <si>
    <r>
      <t>·</t>
    </r>
    <r>
      <rPr>
        <sz val="11"/>
        <color theme="1"/>
        <rFont val="Calibri"/>
        <family val="2"/>
        <scheme val="minor"/>
      </rPr>
      <t>     </t>
    </r>
    <r>
      <rPr>
        <sz val="11"/>
        <color rgb="FF000000"/>
        <rFont val="Calibri"/>
        <scheme val="minor"/>
      </rPr>
      <t>Adherence to revisions to state charter law</t>
    </r>
  </si>
  <si>
    <r>
      <t>·</t>
    </r>
    <r>
      <rPr>
        <sz val="11"/>
        <color theme="1"/>
        <rFont val="Calibri"/>
        <family val="2"/>
        <scheme val="minor"/>
      </rPr>
      <t>     </t>
    </r>
    <r>
      <rPr>
        <sz val="11"/>
        <color rgb="FF000000"/>
        <rFont val="Calibri"/>
        <scheme val="minor"/>
      </rPr>
      <t>Adherence to consent decrees</t>
    </r>
  </si>
  <si>
    <t>Approaching</t>
  </si>
  <si>
    <t>Complies with the State Accountability expectation by participating with the state accountability test and…</t>
  </si>
  <si>
    <t>The school's state testing participation rate is less then 75%</t>
  </si>
  <si>
    <t>FINAL ANNUAL PERFORMANCE STATUS</t>
  </si>
  <si>
    <t>SCHOOL YEAR</t>
  </si>
  <si>
    <t>OPERATIONAL and GOVERNANCE PERFORMANCE</t>
  </si>
  <si>
    <t>PERFORMANCE OVER TIME</t>
  </si>
  <si>
    <r>
      <rPr>
        <b/>
        <sz val="22"/>
        <color theme="1"/>
        <rFont val="Calibri"/>
        <scheme val="minor"/>
      </rPr>
      <t>D49 CHARTER SCHOOLS</t>
    </r>
    <r>
      <rPr>
        <b/>
        <sz val="20"/>
        <color theme="1"/>
        <rFont val="Calibri"/>
        <scheme val="minor"/>
      </rPr>
      <t xml:space="preserve">                  ANNUAL PERFORMANCE REPORT</t>
    </r>
  </si>
  <si>
    <t>YEAR 1</t>
  </si>
  <si>
    <t>YEAR 3</t>
  </si>
  <si>
    <t>YEAR 4</t>
  </si>
  <si>
    <t>YEAR 2</t>
  </si>
  <si>
    <t>SCHOOL COMMENTS</t>
  </si>
  <si>
    <t>APS1.a</t>
  </si>
  <si>
    <t>APS2.a</t>
  </si>
  <si>
    <t>APS2.b</t>
  </si>
  <si>
    <t>APS2.c</t>
  </si>
  <si>
    <t>APS2.d</t>
  </si>
  <si>
    <t>APS2.e</t>
  </si>
  <si>
    <t>APS3.a</t>
  </si>
  <si>
    <t>APS3.b</t>
  </si>
  <si>
    <t>APS3.c</t>
  </si>
  <si>
    <t>APS3.d</t>
  </si>
  <si>
    <t>APS4.a</t>
  </si>
  <si>
    <t>APS4.b</t>
  </si>
  <si>
    <t>APS4.c</t>
  </si>
  <si>
    <t>APS5.a</t>
  </si>
  <si>
    <t>FPS1.a</t>
  </si>
  <si>
    <t>FPS2.b</t>
  </si>
  <si>
    <t>FPS2.a</t>
  </si>
  <si>
    <t>FPS1.c</t>
  </si>
  <si>
    <t>FPS1.b</t>
  </si>
  <si>
    <t>EVALUATORS COMMENTS</t>
  </si>
  <si>
    <t>EVALUATOR</t>
  </si>
  <si>
    <t>School Comments</t>
  </si>
  <si>
    <t>Evaluator Comments</t>
  </si>
  <si>
    <t xml:space="preserve">School Comments </t>
  </si>
  <si>
    <t>d. The school materially complies with applicable laws, rules, regulations, and provisions of the charter contract related to requirements regarding English Language Learners (ELLs), including but not limited to:</t>
  </si>
  <si>
    <t>School has received 1 Notice of Concern during the contract year.</t>
  </si>
  <si>
    <t>School has received 2 or more Notice of Concern letters during the contract year.</t>
  </si>
  <si>
    <t>School has received 0 Notice of Concern letters during the contract year.</t>
  </si>
  <si>
    <t>School has failed to resolve a Notice of Concern issued during a contract year.</t>
  </si>
  <si>
    <r>
      <t>·     </t>
    </r>
    <r>
      <rPr>
        <sz val="11"/>
        <color rgb="FF000000"/>
        <rFont val="Calibri"/>
        <scheme val="minor"/>
      </rPr>
      <t xml:space="preserve">Appropriate implementation of IEP and 504 plans </t>
    </r>
  </si>
  <si>
    <t xml:space="preserve">·     Evidence of best practice in the process of identification and referral </t>
  </si>
  <si>
    <t>OPS5 SCORE</t>
  </si>
  <si>
    <t>OPS5 RATING</t>
  </si>
  <si>
    <t>c. Students are adequately prepared for post-secondary academic success.</t>
  </si>
  <si>
    <t>AEC Graduation rate is less than 44.8%</t>
  </si>
  <si>
    <t>AEC Graduation rate is between 44.8% and 55.7%</t>
  </si>
  <si>
    <t>AEC Graduation rate is between  55.8% and 71.9%</t>
  </si>
  <si>
    <t>AEC Graduation rate is at or above 72%</t>
  </si>
  <si>
    <t>Evaluator comments</t>
  </si>
  <si>
    <t>Schools that "Meet" the expectations are in compliance.</t>
  </si>
  <si>
    <t>Schools receiving a "Does Not Meet" rating have failed to implement the program in the manner described; the failure(s) were material, but the board has instituted remedies that have resulted in compliance or prompt and sufficient movement toward compliance to the satisfaction of the authorizer. A Notice of Concern was issued to the school.</t>
  </si>
  <si>
    <t xml:space="preserve">Schools receiving a "Noncompliant" rating have failed to implement the program in the manner described; the failure(s) were material and significant to the viability of the school, or regardless of the severity of the failure(s), the board has not instituted remedies that have resulted in prompt and sufficient movement toward compliance to the satisfaction of the authorizer. </t>
  </si>
  <si>
    <t>a. The school materially complies with all other applicable laws, rules, regulations, and provisions of the  charter contract that are not otherwise explicitly stated herein, including but not limited to:</t>
  </si>
  <si>
    <t>b. The school materially complies with all other applicable laws, rules, regulations, and expectations of the charter authorizer.</t>
  </si>
  <si>
    <r>
      <t>·</t>
    </r>
    <r>
      <rPr>
        <sz val="11"/>
        <color theme="1"/>
        <rFont val="Calibri"/>
        <family val="2"/>
        <scheme val="minor"/>
      </rPr>
      <t xml:space="preserve">      </t>
    </r>
    <r>
      <rPr>
        <sz val="11"/>
        <color rgb="FF000000"/>
        <rFont val="Calibri"/>
        <scheme val="minor"/>
      </rPr>
      <t>Policies and practices related to admissions, lottery, waiting lists, fair and open recruitment, and enrollment (including rights to enroll or maintain enrollment)</t>
    </r>
  </si>
  <si>
    <r>
      <t>·</t>
    </r>
    <r>
      <rPr>
        <sz val="11"/>
        <color theme="1"/>
        <rFont val="Calibri"/>
        <family val="2"/>
        <scheme val="minor"/>
      </rPr>
      <t>     </t>
    </r>
    <r>
      <rPr>
        <sz val="11"/>
        <color rgb="FF000000"/>
        <rFont val="Calibri"/>
        <scheme val="minor"/>
      </rPr>
      <t>Due process protections, privacy civil rights, and student liberties requirements, including First Amendment protections and the Establishment Clause restrictions prohibiting public schools from engaging in religious instruction</t>
    </r>
  </si>
  <si>
    <t xml:space="preserve">d. The school is respecting employee rights. The school materially complies with applicable laws, rules, regulations, and provisions of the charter contract relating to employment considerations, including those relating to the Family Medical Leave Act, the Americans with Disabilities Act, and employment contracts. The school does not interfere with employees' rights to organize collectively or otherwise violate staff collective bargaining rights. </t>
  </si>
  <si>
    <r>
      <t>·</t>
    </r>
    <r>
      <rPr>
        <sz val="11"/>
        <color theme="1"/>
        <rFont val="Calibri"/>
        <family val="2"/>
        <scheme val="minor"/>
      </rPr>
      <t xml:space="preserve">      </t>
    </r>
    <r>
      <rPr>
        <sz val="11"/>
        <color rgb="FF000000"/>
        <rFont val="Calibri"/>
        <scheme val="minor"/>
      </rPr>
      <t>Board member verification forms - submitted annually</t>
    </r>
  </si>
  <si>
    <t xml:space="preserve">b. The school is holding management accountable. The school materially complies with applicable laws, rules, regulations, and provisions of the charter contract relating to oversight of school management, including but not limited to: </t>
  </si>
  <si>
    <t>a. The school materially complies with applicable laws, rules, regulations, and provisions of the  charter contract relating to financial reporting requirements, including but not limited to:</t>
  </si>
  <si>
    <t>a. The school implemented the material terms of the education program in all material respects and the education program in operation reflects the material terms as defined in the charter contract, or the school has gained approval for charter modification to the material terms.</t>
  </si>
  <si>
    <r>
      <t>·</t>
    </r>
    <r>
      <rPr>
        <sz val="11"/>
        <color theme="1"/>
        <rFont val="Calibri"/>
        <family val="2"/>
        <scheme val="minor"/>
      </rPr>
      <t>     Appropriate use of all available, applicable funding</t>
    </r>
  </si>
  <si>
    <r>
      <t>·</t>
    </r>
    <r>
      <rPr>
        <sz val="11"/>
        <color theme="1"/>
        <rFont val="Calibri"/>
        <family val="2"/>
        <scheme val="minor"/>
      </rPr>
      <t>     </t>
    </r>
    <r>
      <rPr>
        <sz val="11"/>
        <color rgb="FF000000"/>
        <rFont val="Calibri"/>
        <scheme val="minor"/>
      </rPr>
      <t xml:space="preserve">Compliance with native-language communication requirements (Home Language Survey) </t>
    </r>
  </si>
  <si>
    <r>
      <t>·</t>
    </r>
    <r>
      <rPr>
        <sz val="11"/>
        <color theme="1"/>
        <rFont val="Calibri"/>
        <family val="2"/>
        <scheme val="minor"/>
      </rPr>
      <t>     Appropriate and equitable delivery of services to identified students</t>
    </r>
  </si>
  <si>
    <t xml:space="preserve">b. The school is meeting attendance goals. The school materially complies with applicable laws, rules, regulations, and provisions of the charter contract relating to attendance goals.  </t>
  </si>
  <si>
    <t xml:space="preserve">b. The school is complying with health and safety requirements. The school materially complies with applicable laws, rules, regulations, and provisions of the charter contract relating to safety and the provision of health-related services, including but not limited to:   </t>
  </si>
  <si>
    <r>
      <t>FINANCIAL PERFORMANCE STANDARD 2:</t>
    </r>
    <r>
      <rPr>
        <i/>
        <sz val="11"/>
        <color theme="1"/>
        <rFont val="Calibri"/>
        <family val="2"/>
        <scheme val="minor"/>
      </rPr>
      <t xml:space="preserve"> Schools will make payments to lenders and vendors and will meet TABOR requirements.</t>
    </r>
  </si>
  <si>
    <t>Is in default of loan covenant(s) and/or is delinquent with debt service payments</t>
  </si>
  <si>
    <t>a. The School maintains a positive assets ratio. Current Ratio: Current Assets divided by Current Liabilities.</t>
  </si>
  <si>
    <r>
      <t xml:space="preserve">ACADEMIC PERFORMANCE STANDARD 5: </t>
    </r>
    <r>
      <rPr>
        <i/>
        <sz val="11"/>
        <color theme="1"/>
        <rFont val="Calibri"/>
        <family val="2"/>
        <scheme val="minor"/>
      </rPr>
      <t xml:space="preserve">Charter Schools are expected to set academic goals as developed in the Unified Improvement Plan. Academic Goals are to align to the mission and vision of the school and will be developed, monitored, and measured yearly. Charter Schools should inspect the academic goals of the authorizing district and align site based goals to district initiatives as appropriate. </t>
    </r>
  </si>
  <si>
    <t xml:space="preserve">The developed goals reflect a thorough root cause analysis. </t>
  </si>
  <si>
    <t xml:space="preserve">a. Students participate in the ACT/SAT assessment and perform at a level reflecting college readiness. </t>
  </si>
  <si>
    <t>Has a participation rate of less than 75% on the ACT/SAT assessment.</t>
  </si>
  <si>
    <t>Has a participation rate of more than 75% on the ACT/SAT assessment.</t>
  </si>
  <si>
    <t xml:space="preserve">Has a participation rate of less than 75% on the state MATH exam. </t>
  </si>
  <si>
    <t xml:space="preserve">Has a participation rate of 75% or greater on the state MATH exam. </t>
  </si>
  <si>
    <t xml:space="preserve">Has a participation rate of less than 75% on the state ELA exam. </t>
  </si>
  <si>
    <t xml:space="preserve">Has a participation rate of 75% or greater on the state ELA exam. </t>
  </si>
  <si>
    <t>75% or less of eligible students participate in taking the norm-referenced growth assessment.</t>
  </si>
  <si>
    <t xml:space="preserve">ACADEMIC PERFORMANCE STANDARD 2: Students are expected to show academic growth, both over time and within peer groups of learners. D49 Charter Schools will develop and implement strategies to assess students and analyze growth data outcomes. D49 Charter Schools will use data to drive instructional decisions. </t>
  </si>
  <si>
    <t xml:space="preserve">a. Criterion-referenced growth: The school has developed and implemented a strategy to measure student growth relative to state and federal English Language Arts and Math proficiency standards.  </t>
  </si>
  <si>
    <t>75% or less of eligible students participate in taking the criterion-referenced growth assessment.</t>
  </si>
  <si>
    <t>c. Norm-referenced growth: The school has developed and implemented a strategy to measure student growth relative to other academic peers.</t>
  </si>
  <si>
    <t xml:space="preserve">AEC has fewer than 5% of tested students performing at a level of APPROACHING or above on the state ELA exam. </t>
  </si>
  <si>
    <t xml:space="preserve">AEC has fewer than 6-10% of tested students performing at a level of APPROACHING or above on the state ELA exam. </t>
  </si>
  <si>
    <t xml:space="preserve">AEC has fewer than 11 -35% of tested students performing at a level of APPROACHING or above on the state ELA exam. </t>
  </si>
  <si>
    <t xml:space="preserve">AEC has fewer than 36 - 60% of tested students performing at a level of APPROACHING or above on the state ELA exam. </t>
  </si>
  <si>
    <t xml:space="preserve">AEC has fewer than 61% of tested students performing at a level of APPROACHING or above on the state ELA exam. </t>
  </si>
  <si>
    <t xml:space="preserve">AEC has fewer than 5% of tested students performing at a level of APPROACHING or above on the state MATH exam. </t>
  </si>
  <si>
    <t xml:space="preserve">AEC has fewer than 6-10% of tested students performing at a level of APPROACHING or above on the state MATH exam. </t>
  </si>
  <si>
    <t xml:space="preserve">AEC has fewer than 11 -35% of tested students performing at a level of APPROACHING or above on the state MATH exam. </t>
  </si>
  <si>
    <t xml:space="preserve">AEC has fewer than 36 - 60% of tested students performing at a level of APPROACHING or above on the state MATH exam. </t>
  </si>
  <si>
    <t xml:space="preserve">AEC has fewer than 61% of tested students performing at a level of APPROACHING or above on the state MATH exam. </t>
  </si>
  <si>
    <r>
      <t xml:space="preserve">ACADEMIC PERFORMANCE STANDARD 1: </t>
    </r>
    <r>
      <rPr>
        <i/>
        <sz val="11"/>
        <color theme="1"/>
        <rFont val="Calibri"/>
        <family val="2"/>
        <scheme val="minor"/>
      </rPr>
      <t xml:space="preserve">Academic Accountability ensures a school is complying with Federal, State, and Local expectations. In District 49, charter schools are expected to meet or exceed Federal and State academic standards, as well as meet or exceed in the areas of early literacy and/or  post-secondary/workforce readiness. Academic expectations are expressed in proficiency of student learning as well as growth. </t>
    </r>
  </si>
  <si>
    <t xml:space="preserve">b. The school is following Generally Accepted Accounting Principles. The school materially complies with applicable laws, rules, regulations and provisions of the charter contract relating to financial management and oversight expectations as evidenced by an annual independent audit, including but not limited to: </t>
  </si>
  <si>
    <t>a. The school is complying with governance requirements. The school materially complies with applicable laws, rules, regulations, and provisions of the charter contract relating to governance by its board, including but not limited to:</t>
  </si>
  <si>
    <t>a. The school is protecting the rights of all students. The school materially complies with applicable laws, rules, regulations, and provisions of the charter contract relating to the rights of students, including but not limited to:</t>
  </si>
  <si>
    <t>a. The school is complying with facilities and transportation requirements. The school materially complies with applicable laws, rules, regulations, and provisions of the charter contract relating to the school facilities, grounds, and transportation, including but not limited to:</t>
  </si>
  <si>
    <t>c. The school is handling information appropriately. The school materially complies with applicable laws, rules, regulations, and provisions of the charter contract relating to the handling of information, including but not limited to:</t>
  </si>
  <si>
    <t>·      Transferring of student records</t>
  </si>
  <si>
    <t>·      Americans with Disabilities Act (ADA)</t>
  </si>
  <si>
    <t>·      Documentation of requisite insurance coverage</t>
  </si>
  <si>
    <t>·      Proper and secure maintenance of testing materials</t>
  </si>
  <si>
    <t xml:space="preserve">Has developed academic goals,  the goals are  aligned to the school's mission. </t>
  </si>
  <si>
    <t xml:space="preserve">Has developed academic goals, the goals are  aligned to the school's mission. </t>
  </si>
  <si>
    <t>School Name</t>
  </si>
  <si>
    <t>Grade Level</t>
  </si>
  <si>
    <t>The school has a School Performance  Rating on the 1 Year SPF of TURNAROUND</t>
  </si>
  <si>
    <t>The school has a School Performance  Rating on the 1 Year SPF of PRIORITY IMPROVEMENT</t>
  </si>
  <si>
    <t>The school has a School Performance  Rating on the 1 Year SPF of IMPROVEMENT</t>
  </si>
  <si>
    <t>The school has a School Performance   Rating on the 1 Year SPF of PERFORMANCE</t>
  </si>
  <si>
    <t>b. The School maintains sufficient funds as measured by Unrestricted Days Cash. Unrestricted Days Cash: Unrestricted Cash divided by (Total Annual Expenses/365).</t>
  </si>
  <si>
    <r>
      <t>·     </t>
    </r>
    <r>
      <rPr>
        <sz val="11"/>
        <color rgb="FF000000"/>
        <rFont val="Calibri"/>
        <scheme val="minor"/>
      </rPr>
      <t>Complete and on-time posting of waivers to the school website</t>
    </r>
  </si>
  <si>
    <t>·     On-time and compliant uploads to Schoology</t>
  </si>
  <si>
    <r>
      <t>·</t>
    </r>
    <r>
      <rPr>
        <sz val="11"/>
        <color theme="1"/>
        <rFont val="Calibri"/>
        <family val="2"/>
        <scheme val="minor"/>
      </rPr>
      <t>     Compliance and oversight documentation - October count, special education records, end of the year reporting</t>
    </r>
  </si>
  <si>
    <t>·     SAAC Roster and Meeting Dates, DAAC Representation</t>
  </si>
  <si>
    <t xml:space="preserve">School does not meet expected growth outocmes for sub-groups in ELA and Math. </t>
  </si>
  <si>
    <t>School approaches  expected growth outocmes for sub-groups in ELA and Math.</t>
  </si>
  <si>
    <t>School meets expected growth outocmes for sub-groups in ELA and Math.</t>
  </si>
  <si>
    <t>School exceeds expected growth outocmes for sub-groups in ELA and Math.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</si>
</sst>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1"/>
      <color theme="1"/>
      <name val="Calibri"/>
      <family val="2"/>
      <scheme val="minor"/>
    </font>
    <font>
      <b/>
      <sz val="11"/>
      <color theme="1"/>
      <name val="Calibri"/>
      <family val="2"/>
      <scheme val="minor"/>
    </font>
    <font>
      <b/>
      <i/>
      <sz val="11"/>
      <color theme="1"/>
      <name val="Calibri"/>
      <family val="2"/>
      <scheme val="minor"/>
    </font>
    <font>
      <b/>
      <i/>
      <sz val="10"/>
      <color theme="1"/>
      <name val="Times New Roman"/>
      <family val="1"/>
    </font>
    <font>
      <u/>
      <sz val="11"/>
      <color theme="10"/>
      <name val="Calibri"/>
      <family val="2"/>
      <scheme val="minor"/>
    </font>
    <font>
      <b/>
      <sz val="12"/>
      <color theme="1"/>
      <name val="Calibri"/>
      <family val="2"/>
      <scheme val="minor"/>
    </font>
    <font>
      <i/>
      <u/>
      <sz val="11"/>
      <color theme="10"/>
      <name val="Calibri"/>
      <family val="2"/>
      <scheme val="minor"/>
    </font>
    <font>
      <sz val="11"/>
      <color theme="1"/>
      <name val="Calibri"/>
      <family val="2"/>
      <scheme val="minor"/>
    </font>
    <font>
      <i/>
      <sz val="11"/>
      <color theme="1"/>
      <name val="Calibri"/>
      <family val="2"/>
      <scheme val="minor"/>
    </font>
    <font>
      <b/>
      <sz val="11"/>
      <color rgb="FF000000"/>
      <name val="Calibri"/>
      <family val="2"/>
      <scheme val="minor"/>
    </font>
    <font>
      <sz val="9.5"/>
      <color rgb="FF000000"/>
      <name val="Calibri"/>
      <family val="2"/>
      <scheme val="minor"/>
    </font>
    <font>
      <sz val="9"/>
      <color rgb="FF000000"/>
      <name val="Calibri"/>
      <family val="2"/>
      <scheme val="minor"/>
    </font>
    <font>
      <b/>
      <i/>
      <sz val="9.5"/>
      <color rgb="FF000000"/>
      <name val="Calibri"/>
      <family val="2"/>
      <scheme val="minor"/>
    </font>
    <font>
      <b/>
      <i/>
      <sz val="9"/>
      <color rgb="FF000000"/>
      <name val="Calibri"/>
      <family val="2"/>
      <scheme val="minor"/>
    </font>
    <font>
      <sz val="7"/>
      <color rgb="FF000000"/>
      <name val="Times New Roman"/>
      <family val="1"/>
    </font>
    <font>
      <b/>
      <sz val="14"/>
      <color theme="1"/>
      <name val="Calibri"/>
      <family val="2"/>
      <scheme val="minor"/>
    </font>
    <font>
      <sz val="14"/>
      <color theme="1"/>
      <name val="Calibri"/>
      <scheme val="minor"/>
    </font>
    <font>
      <b/>
      <i/>
      <sz val="10"/>
      <color rgb="FF000000"/>
      <name val="Times New Roman"/>
      <family val="1"/>
    </font>
    <font>
      <u/>
      <sz val="11"/>
      <color theme="11"/>
      <name val="Calibri"/>
      <family val="2"/>
      <scheme val="minor"/>
    </font>
    <font>
      <b/>
      <sz val="20"/>
      <color theme="1"/>
      <name val="Calibri"/>
      <scheme val="minor"/>
    </font>
    <font>
      <sz val="12"/>
      <color rgb="FF000000"/>
      <name val="Calibri"/>
    </font>
    <font>
      <sz val="12"/>
      <color theme="1"/>
      <name val="Symbol"/>
      <charset val="2"/>
    </font>
    <font>
      <sz val="12"/>
      <color theme="1"/>
      <name val="Courier New"/>
    </font>
    <font>
      <sz val="11"/>
      <color rgb="FF000000"/>
      <name val="Calibri"/>
      <scheme val="minor"/>
    </font>
    <font>
      <i/>
      <sz val="11"/>
      <color rgb="FF000000"/>
      <name val="Calibri"/>
      <scheme val="minor"/>
    </font>
    <font>
      <i/>
      <sz val="10"/>
      <color theme="1"/>
      <name val="Calibri"/>
      <scheme val="minor"/>
    </font>
    <font>
      <i/>
      <sz val="10"/>
      <color rgb="FF000000"/>
      <name val="Calibri"/>
      <scheme val="minor"/>
    </font>
    <font>
      <i/>
      <vertAlign val="superscript"/>
      <sz val="10"/>
      <color rgb="FF000000"/>
      <name val="Calibri"/>
      <scheme val="minor"/>
    </font>
    <font>
      <i/>
      <sz val="9"/>
      <color theme="1"/>
      <name val="Calibri"/>
      <scheme val="minor"/>
    </font>
    <font>
      <b/>
      <i/>
      <sz val="11"/>
      <color rgb="FF000000"/>
      <name val="Calibri"/>
      <family val="2"/>
      <scheme val="minor"/>
    </font>
    <font>
      <b/>
      <sz val="22"/>
      <color theme="1"/>
      <name val="Calibri"/>
      <scheme val="minor"/>
    </font>
    <font>
      <sz val="12"/>
      <color rgb="FF000000"/>
      <name val="Lucida Grande"/>
    </font>
    <font>
      <sz val="8"/>
      <name val="Calibri"/>
      <family val="2"/>
      <scheme val="minor"/>
    </font>
    <font>
      <b/>
      <sz val="16"/>
      <color theme="1"/>
      <name val="Calibri"/>
      <scheme val="minor"/>
    </font>
    <font>
      <i/>
      <sz val="11"/>
      <color rgb="FFFF0000"/>
      <name val="Calibri"/>
      <family val="2"/>
      <scheme val="minor"/>
    </font>
    <font>
      <b/>
      <i/>
      <sz val="11"/>
      <color rgb="FFFF0000"/>
      <name val="Calibri"/>
      <family val="2"/>
      <scheme val="minor"/>
    </font>
    <font>
      <b/>
      <sz val="11"/>
      <color rgb="FFFF0000"/>
      <name val="Calibri"/>
      <family val="2"/>
      <scheme val="minor"/>
    </font>
    <font>
      <b/>
      <i/>
      <sz val="9"/>
      <color rgb="FFFF0000"/>
      <name val="Calibri"/>
      <family val="2"/>
      <scheme val="minor"/>
    </font>
    <font>
      <sz val="9"/>
      <color rgb="FFFF000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EAEAEA"/>
        <bgColor indexed="64"/>
      </patternFill>
    </fill>
    <fill>
      <patternFill patternType="solid">
        <fgColor theme="0" tint="-0.34998626667073579"/>
        <bgColor indexed="64"/>
      </patternFill>
    </fill>
    <fill>
      <patternFill patternType="solid">
        <fgColor rgb="FFF6E0E0"/>
        <bgColor indexed="64"/>
      </patternFill>
    </fill>
    <fill>
      <patternFill patternType="solid">
        <fgColor rgb="FFEAEAEA"/>
        <bgColor rgb="FF000000"/>
      </patternFill>
    </fill>
    <fill>
      <patternFill patternType="solid">
        <fgColor rgb="FFD8DA02"/>
        <bgColor indexed="64"/>
      </patternFill>
    </fill>
    <fill>
      <patternFill patternType="solid">
        <fgColor theme="2"/>
        <bgColor indexed="64"/>
      </patternFill>
    </fill>
    <fill>
      <patternFill patternType="solid">
        <fgColor rgb="FFFFEFA0"/>
        <bgColor indexed="64"/>
      </patternFill>
    </fill>
    <fill>
      <patternFill patternType="solid">
        <fgColor rgb="FFFEED8F"/>
        <bgColor indexed="64"/>
      </patternFill>
    </fill>
    <fill>
      <patternFill patternType="solid">
        <fgColor rgb="FFFFFF00"/>
        <bgColor rgb="FF000000"/>
      </patternFill>
    </fill>
    <fill>
      <patternFill patternType="solid">
        <fgColor rgb="FFEEECE1"/>
        <bgColor rgb="FF000000"/>
      </patternFill>
    </fill>
    <fill>
      <patternFill patternType="solid">
        <fgColor rgb="FF0000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1"/>
        <bgColor rgb="FF000000"/>
      </patternFill>
    </fill>
    <fill>
      <patternFill patternType="solid">
        <fgColor rgb="FF16A53F"/>
        <bgColor indexed="64"/>
      </patternFill>
    </fill>
    <fill>
      <patternFill patternType="solid">
        <fgColor rgb="FFE5E5E5"/>
        <bgColor indexed="64"/>
      </patternFill>
    </fill>
    <fill>
      <patternFill patternType="solid">
        <fgColor rgb="FFE5E5E5"/>
        <bgColor rgb="FF000000"/>
      </patternFill>
    </fill>
  </fills>
  <borders count="7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thin">
        <color auto="1"/>
      </right>
      <top/>
      <bottom/>
      <diagonal/>
    </border>
    <border>
      <left/>
      <right style="medium">
        <color rgb="FF000000"/>
      </right>
      <top style="medium">
        <color auto="1"/>
      </top>
      <bottom style="medium">
        <color auto="1"/>
      </bottom>
      <diagonal/>
    </border>
    <border>
      <left style="medium">
        <color rgb="FF000000"/>
      </left>
      <right/>
      <top style="medium">
        <color auto="1"/>
      </top>
      <bottom style="medium">
        <color auto="1"/>
      </bottom>
      <diagonal/>
    </border>
    <border>
      <left/>
      <right style="thin">
        <color auto="1"/>
      </right>
      <top/>
      <bottom style="medium">
        <color auto="1"/>
      </bottom>
      <diagonal/>
    </border>
    <border>
      <left style="medium">
        <color auto="1"/>
      </left>
      <right/>
      <top style="thin">
        <color auto="1"/>
      </top>
      <bottom/>
      <diagonal/>
    </border>
    <border>
      <left style="medium">
        <color auto="1"/>
      </left>
      <right style="thin">
        <color auto="1"/>
      </right>
      <top style="thin">
        <color auto="1"/>
      </top>
      <bottom style="thin">
        <color theme="4" tint="0.39997558519241921"/>
      </bottom>
      <diagonal/>
    </border>
    <border>
      <left/>
      <right style="thin">
        <color auto="1"/>
      </right>
      <top style="medium">
        <color auto="1"/>
      </top>
      <bottom style="thin">
        <color auto="1"/>
      </bottom>
      <diagonal/>
    </border>
    <border>
      <left style="medium">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thin">
        <color auto="1"/>
      </bottom>
      <diagonal/>
    </border>
    <border>
      <left/>
      <right style="medium">
        <color auto="1"/>
      </right>
      <top style="thin">
        <color auto="1"/>
      </top>
      <bottom style="thin">
        <color auto="1"/>
      </bottom>
      <diagonal/>
    </border>
  </borders>
  <cellStyleXfs count="16">
    <xf numFmtId="0" fontId="0" fillId="0" borderId="0"/>
    <xf numFmtId="0" fontId="4" fillId="0" borderId="0" applyNumberFormat="0" applyFill="0" applyBorder="0" applyAlignment="0" applyProtection="0"/>
    <xf numFmtId="0" fontId="7"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491">
    <xf numFmtId="0" fontId="0" fillId="0" borderId="0" xfId="0"/>
    <xf numFmtId="0" fontId="2" fillId="0" borderId="18" xfId="0" applyFont="1" applyBorder="1"/>
    <xf numFmtId="0" fontId="2" fillId="0" borderId="1" xfId="0" applyFont="1" applyBorder="1"/>
    <xf numFmtId="0" fontId="0" fillId="0" borderId="0" xfId="0" applyBorder="1" applyAlignment="1">
      <alignment horizontal="center" vertical="top" wrapText="1"/>
    </xf>
    <xf numFmtId="0" fontId="0" fillId="0" borderId="0" xfId="0"/>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3" fillId="0" borderId="0" xfId="0" applyFont="1" applyAlignment="1">
      <alignment horizontal="center" vertical="center" wrapText="1"/>
    </xf>
    <xf numFmtId="0" fontId="2" fillId="0" borderId="0" xfId="0" applyFont="1"/>
    <xf numFmtId="0" fontId="0" fillId="0" borderId="0" xfId="0" applyAlignment="1">
      <alignment wrapText="1"/>
    </xf>
    <xf numFmtId="164" fontId="1" fillId="0" borderId="18" xfId="0" applyNumberFormat="1" applyFont="1" applyBorder="1" applyAlignment="1">
      <alignment horizontal="center"/>
    </xf>
    <xf numFmtId="0" fontId="0" fillId="0" borderId="0" xfId="0" applyBorder="1" applyAlignment="1">
      <alignment vertical="top" wrapText="1"/>
    </xf>
    <xf numFmtId="0" fontId="0" fillId="0" borderId="0" xfId="0" applyAlignment="1">
      <alignment vertical="top" wrapText="1"/>
    </xf>
    <xf numFmtId="0" fontId="3" fillId="0" borderId="4" xfId="0" applyFont="1" applyBorder="1" applyAlignment="1">
      <alignment horizontal="justify" vertical="center"/>
    </xf>
    <xf numFmtId="0" fontId="3" fillId="0" borderId="22" xfId="0" applyFont="1" applyBorder="1" applyAlignment="1">
      <alignment horizontal="center" vertical="center" wrapText="1"/>
    </xf>
    <xf numFmtId="0" fontId="9" fillId="4" borderId="7" xfId="0" applyFont="1" applyFill="1" applyBorder="1" applyAlignment="1">
      <alignment vertical="top" wrapText="1"/>
    </xf>
    <xf numFmtId="0" fontId="13" fillId="4" borderId="7" xfId="0" applyFont="1" applyFill="1" applyBorder="1" applyAlignment="1">
      <alignment vertical="top" wrapText="1"/>
    </xf>
    <xf numFmtId="0" fontId="0" fillId="4" borderId="7" xfId="0" applyFill="1" applyBorder="1"/>
    <xf numFmtId="0" fontId="11" fillId="4" borderId="7" xfId="0" applyFont="1" applyFill="1" applyBorder="1" applyAlignment="1">
      <alignment vertical="top" wrapText="1"/>
    </xf>
    <xf numFmtId="0" fontId="0" fillId="4" borderId="14" xfId="0" applyFill="1" applyBorder="1"/>
    <xf numFmtId="0" fontId="11" fillId="4" borderId="14" xfId="0" applyFont="1" applyFill="1" applyBorder="1" applyAlignment="1">
      <alignment vertical="top" wrapText="1"/>
    </xf>
    <xf numFmtId="0" fontId="11" fillId="4" borderId="16" xfId="0" applyFont="1" applyFill="1" applyBorder="1" applyAlignment="1">
      <alignment vertical="top" wrapText="1"/>
    </xf>
    <xf numFmtId="0" fontId="0" fillId="4" borderId="16" xfId="0" applyFill="1" applyBorder="1" applyAlignment="1">
      <alignment vertical="top" wrapText="1"/>
    </xf>
    <xf numFmtId="0" fontId="0" fillId="4" borderId="17" xfId="0" applyFill="1" applyBorder="1" applyAlignment="1">
      <alignment vertical="top" wrapText="1"/>
    </xf>
    <xf numFmtId="0" fontId="2" fillId="4" borderId="10"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0" borderId="28" xfId="0" applyFont="1" applyBorder="1"/>
    <xf numFmtId="0" fontId="11" fillId="4" borderId="17" xfId="0" applyFont="1" applyFill="1" applyBorder="1" applyAlignment="1">
      <alignment vertical="top" wrapText="1"/>
    </xf>
    <xf numFmtId="0" fontId="11" fillId="4" borderId="7" xfId="0" applyFont="1" applyFill="1" applyBorder="1" applyAlignment="1">
      <alignment horizontal="left" vertical="top" wrapText="1"/>
    </xf>
    <xf numFmtId="0" fontId="11" fillId="4" borderId="14" xfId="0" applyFont="1" applyFill="1" applyBorder="1" applyAlignment="1">
      <alignment horizontal="left" vertical="top" wrapText="1"/>
    </xf>
    <xf numFmtId="0" fontId="0" fillId="4" borderId="16" xfId="0" applyFill="1" applyBorder="1" applyAlignment="1">
      <alignment horizontal="left" vertical="top" wrapText="1"/>
    </xf>
    <xf numFmtId="0" fontId="11" fillId="4" borderId="16" xfId="0" applyFont="1" applyFill="1" applyBorder="1" applyAlignment="1">
      <alignment horizontal="left" vertical="top" wrapText="1"/>
    </xf>
    <xf numFmtId="0" fontId="1" fillId="2" borderId="6"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9" fillId="4" borderId="11" xfId="0" applyFont="1" applyFill="1" applyBorder="1" applyAlignment="1">
      <alignment vertical="top" wrapText="1"/>
    </xf>
    <xf numFmtId="0" fontId="14" fillId="4" borderId="7" xfId="0" applyFont="1" applyFill="1" applyBorder="1" applyAlignment="1">
      <alignment horizontal="left" vertical="top" wrapText="1"/>
    </xf>
    <xf numFmtId="0" fontId="14" fillId="4" borderId="16" xfId="0" applyFont="1" applyFill="1" applyBorder="1" applyAlignment="1">
      <alignment horizontal="left" vertical="top" wrapText="1"/>
    </xf>
    <xf numFmtId="0" fontId="0" fillId="4" borderId="16" xfId="0" applyFill="1" applyBorder="1" applyAlignment="1">
      <alignment horizontal="left" vertical="top"/>
    </xf>
    <xf numFmtId="0" fontId="14" fillId="4" borderId="17" xfId="0" applyFont="1" applyFill="1" applyBorder="1" applyAlignment="1">
      <alignment horizontal="left" vertical="top" wrapText="1"/>
    </xf>
    <xf numFmtId="0" fontId="11" fillId="4" borderId="17" xfId="0" applyFont="1" applyFill="1" applyBorder="1" applyAlignment="1">
      <alignment horizontal="left" vertical="top" wrapText="1"/>
    </xf>
    <xf numFmtId="0" fontId="14" fillId="0" borderId="0" xfId="0" applyFont="1" applyAlignment="1">
      <alignment vertical="center" wrapText="1"/>
    </xf>
    <xf numFmtId="0" fontId="10" fillId="4" borderId="14" xfId="0" applyFont="1" applyFill="1" applyBorder="1" applyAlignment="1">
      <alignment horizontal="left" vertical="top" wrapText="1"/>
    </xf>
    <xf numFmtId="0" fontId="2" fillId="2" borderId="1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vertical="center"/>
    </xf>
    <xf numFmtId="0" fontId="2" fillId="0" borderId="0" xfId="0" applyFont="1" applyAlignment="1">
      <alignment horizontal="center" vertical="center"/>
    </xf>
    <xf numFmtId="0" fontId="9" fillId="4" borderId="12" xfId="0" applyFont="1" applyFill="1" applyBorder="1" applyAlignment="1">
      <alignment vertical="top" wrapText="1"/>
    </xf>
    <xf numFmtId="0" fontId="13" fillId="4" borderId="7" xfId="0" applyFont="1" applyFill="1" applyBorder="1" applyAlignment="1">
      <alignment horizontal="left" vertical="center" wrapText="1"/>
    </xf>
    <xf numFmtId="0" fontId="13" fillId="4" borderId="7" xfId="0" applyFont="1" applyFill="1" applyBorder="1" applyAlignment="1">
      <alignment vertical="center" wrapText="1"/>
    </xf>
    <xf numFmtId="0" fontId="13" fillId="4" borderId="14" xfId="0" applyFont="1" applyFill="1" applyBorder="1" applyAlignment="1">
      <alignment horizontal="left" vertical="center" wrapText="1"/>
    </xf>
    <xf numFmtId="0" fontId="9" fillId="4" borderId="20" xfId="0" applyFont="1" applyFill="1" applyBorder="1" applyAlignment="1">
      <alignment vertical="top" wrapText="1"/>
    </xf>
    <xf numFmtId="0" fontId="9" fillId="4" borderId="21" xfId="0" applyFont="1" applyFill="1" applyBorder="1" applyAlignment="1">
      <alignment vertical="top" wrapText="1"/>
    </xf>
    <xf numFmtId="16" fontId="2" fillId="2" borderId="10" xfId="0" applyNumberFormat="1" applyFont="1" applyFill="1" applyBorder="1" applyAlignment="1">
      <alignment horizontal="center" vertical="center" wrapText="1"/>
    </xf>
    <xf numFmtId="16" fontId="2" fillId="2" borderId="1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2" fillId="4" borderId="19" xfId="0" applyFont="1" applyFill="1" applyBorder="1" applyAlignment="1">
      <alignment horizontal="left" vertical="top" wrapText="1"/>
    </xf>
    <xf numFmtId="0" fontId="1" fillId="8" borderId="16" xfId="0" applyFont="1" applyFill="1" applyBorder="1" applyAlignment="1">
      <alignment horizontal="center" vertical="center" wrapText="1"/>
    </xf>
    <xf numFmtId="0" fontId="1" fillId="8" borderId="15" xfId="0" applyFont="1" applyFill="1" applyBorder="1" applyAlignment="1">
      <alignment horizontal="center" vertical="top" wrapText="1"/>
    </xf>
    <xf numFmtId="0" fontId="2" fillId="4" borderId="32" xfId="0" applyFont="1" applyFill="1" applyBorder="1" applyAlignment="1">
      <alignment horizontal="left" vertical="top" wrapText="1"/>
    </xf>
    <xf numFmtId="0" fontId="9" fillId="4" borderId="10" xfId="0" applyFont="1" applyFill="1" applyBorder="1" applyAlignment="1">
      <alignment vertical="top" wrapText="1"/>
    </xf>
    <xf numFmtId="0" fontId="1" fillId="0" borderId="18" xfId="0" applyFont="1" applyBorder="1" applyAlignment="1">
      <alignment horizontal="center" vertical="center" wrapText="1"/>
    </xf>
    <xf numFmtId="0" fontId="1" fillId="0" borderId="3" xfId="0" applyFont="1" applyBorder="1" applyAlignment="1">
      <alignment horizontal="center" vertical="center" wrapText="1"/>
    </xf>
    <xf numFmtId="0" fontId="20" fillId="0" borderId="0" xfId="0" applyFont="1" applyAlignment="1">
      <alignment vertical="center"/>
    </xf>
    <xf numFmtId="0" fontId="21" fillId="0" borderId="0" xfId="0" applyFont="1" applyAlignment="1">
      <alignment horizontal="left" vertical="center" indent="3"/>
    </xf>
    <xf numFmtId="0" fontId="22" fillId="0" borderId="0" xfId="0" applyFont="1" applyAlignment="1">
      <alignment horizontal="left" vertical="center" indent="6"/>
    </xf>
    <xf numFmtId="0" fontId="22" fillId="0" borderId="0" xfId="0" applyFont="1" applyAlignment="1">
      <alignment horizontal="left" vertical="center" wrapText="1" indent="6"/>
    </xf>
    <xf numFmtId="2" fontId="1" fillId="2" borderId="30" xfId="0" applyNumberFormat="1" applyFont="1" applyFill="1" applyBorder="1" applyAlignment="1">
      <alignment horizontal="center" vertical="center" wrapText="1"/>
    </xf>
    <xf numFmtId="0" fontId="28" fillId="11" borderId="6" xfId="0" applyFont="1" applyFill="1" applyBorder="1" applyAlignment="1">
      <alignment horizontal="center" vertical="center" wrapText="1"/>
    </xf>
    <xf numFmtId="0" fontId="28" fillId="11" borderId="3"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9" fillId="0" borderId="3" xfId="0" applyFont="1" applyBorder="1"/>
    <xf numFmtId="0" fontId="29" fillId="0" borderId="27" xfId="0" applyFont="1" applyBorder="1"/>
    <xf numFmtId="0" fontId="2" fillId="9" borderId="18" xfId="0"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0" fontId="17" fillId="0" borderId="29" xfId="0" applyFont="1" applyBorder="1" applyAlignment="1">
      <alignment horizontal="justify" vertical="center"/>
    </xf>
    <xf numFmtId="0" fontId="23" fillId="0" borderId="48" xfId="0" applyFont="1" applyBorder="1" applyAlignment="1">
      <alignment horizontal="center"/>
    </xf>
    <xf numFmtId="0" fontId="23" fillId="0" borderId="27" xfId="0" applyFont="1" applyBorder="1" applyAlignment="1">
      <alignment horizontal="center"/>
    </xf>
    <xf numFmtId="0" fontId="29" fillId="12" borderId="30" xfId="0" applyFont="1" applyFill="1" applyBorder="1" applyAlignment="1">
      <alignment horizontal="center" vertical="center" wrapText="1"/>
    </xf>
    <xf numFmtId="0" fontId="9" fillId="12" borderId="30"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29" fillId="12" borderId="3"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29" fillId="0" borderId="4" xfId="0" applyFont="1" applyBorder="1"/>
    <xf numFmtId="0" fontId="23" fillId="0" borderId="36" xfId="0" applyFont="1" applyBorder="1" applyAlignment="1">
      <alignment horizontal="center"/>
    </xf>
    <xf numFmtId="0" fontId="23" fillId="0" borderId="45" xfId="0" applyFont="1" applyBorder="1" applyAlignment="1">
      <alignment horizontal="center"/>
    </xf>
    <xf numFmtId="0" fontId="9" fillId="13" borderId="3" xfId="0" applyFont="1" applyFill="1" applyBorder="1" applyAlignment="1">
      <alignment horizontal="center" vertical="center" wrapText="1"/>
    </xf>
    <xf numFmtId="0" fontId="29" fillId="12"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14" borderId="24" xfId="0" applyFont="1" applyFill="1" applyBorder="1" applyAlignment="1">
      <alignment horizontal="center" vertical="center" wrapText="1"/>
    </xf>
    <xf numFmtId="0" fontId="4" fillId="15" borderId="0" xfId="1" applyFill="1" applyBorder="1" applyAlignment="1">
      <alignment horizontal="center" vertical="center"/>
    </xf>
    <xf numFmtId="164" fontId="1" fillId="15" borderId="28" xfId="0" applyNumberFormat="1" applyFont="1" applyFill="1" applyBorder="1" applyAlignment="1">
      <alignment horizontal="center" vertical="center"/>
    </xf>
    <xf numFmtId="0" fontId="4" fillId="15" borderId="18" xfId="1" applyFill="1" applyBorder="1" applyAlignment="1">
      <alignment horizontal="center" vertical="center" wrapText="1"/>
    </xf>
    <xf numFmtId="164" fontId="1" fillId="15" borderId="1" xfId="0" applyNumberFormat="1" applyFont="1" applyFill="1" applyBorder="1" applyAlignment="1">
      <alignment horizontal="center" vertical="center"/>
    </xf>
    <xf numFmtId="164" fontId="1" fillId="15" borderId="1" xfId="0" applyNumberFormat="1" applyFont="1" applyFill="1" applyBorder="1" applyAlignment="1">
      <alignment horizontal="center" vertical="center" wrapText="1"/>
    </xf>
    <xf numFmtId="164" fontId="1" fillId="15" borderId="18" xfId="0" applyNumberFormat="1" applyFont="1" applyFill="1" applyBorder="1" applyAlignment="1">
      <alignment horizontal="center" vertical="center"/>
    </xf>
    <xf numFmtId="0" fontId="4" fillId="15" borderId="0" xfId="1" applyFill="1" applyBorder="1" applyAlignment="1">
      <alignment horizontal="center" vertical="center" wrapText="1"/>
    </xf>
    <xf numFmtId="0" fontId="4" fillId="15" borderId="22" xfId="1" applyFill="1" applyBorder="1" applyAlignment="1">
      <alignment horizontal="center" vertical="center" wrapText="1"/>
    </xf>
    <xf numFmtId="14" fontId="2" fillId="16" borderId="28" xfId="0" applyNumberFormat="1" applyFont="1" applyFill="1" applyBorder="1" applyAlignment="1">
      <alignment horizontal="center" vertical="center"/>
    </xf>
    <xf numFmtId="14" fontId="2" fillId="16" borderId="18" xfId="0" applyNumberFormat="1" applyFont="1" applyFill="1" applyBorder="1" applyAlignment="1">
      <alignment horizontal="center" vertical="center"/>
    </xf>
    <xf numFmtId="0" fontId="2" fillId="16" borderId="18" xfId="0" applyFont="1" applyFill="1" applyBorder="1" applyAlignment="1">
      <alignment horizontal="center" vertical="center"/>
    </xf>
    <xf numFmtId="0" fontId="31" fillId="0" borderId="0" xfId="0" applyFont="1" applyAlignment="1">
      <alignment vertical="center"/>
    </xf>
    <xf numFmtId="164" fontId="1" fillId="0" borderId="33" xfId="0" applyNumberFormat="1"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9" fillId="18" borderId="5" xfId="0" applyFont="1" applyFill="1" applyBorder="1" applyAlignment="1">
      <alignment horizontal="left" vertical="center" wrapText="1"/>
    </xf>
    <xf numFmtId="0" fontId="19" fillId="18" borderId="6" xfId="0" applyFont="1" applyFill="1" applyBorder="1" applyAlignment="1">
      <alignment horizontal="center" vertical="center"/>
    </xf>
    <xf numFmtId="0" fontId="19" fillId="18" borderId="26" xfId="0" applyFont="1" applyFill="1" applyBorder="1" applyAlignment="1">
      <alignment horizontal="left" vertical="center" wrapText="1"/>
    </xf>
    <xf numFmtId="0" fontId="19" fillId="18" borderId="27" xfId="0" applyFont="1" applyFill="1" applyBorder="1" applyAlignment="1">
      <alignment horizontal="center" vertical="center"/>
    </xf>
    <xf numFmtId="0" fontId="8" fillId="4" borderId="36" xfId="0" applyFont="1" applyFill="1" applyBorder="1" applyAlignment="1">
      <alignment vertical="top" wrapText="1"/>
    </xf>
    <xf numFmtId="0" fontId="8" fillId="4" borderId="35" xfId="0" applyFont="1" applyFill="1" applyBorder="1" applyAlignment="1">
      <alignment vertical="top" wrapText="1"/>
    </xf>
    <xf numFmtId="0" fontId="0" fillId="0" borderId="0" xfId="0" applyAlignment="1">
      <alignment horizontal="center"/>
    </xf>
    <xf numFmtId="49" fontId="0" fillId="0" borderId="0" xfId="0" applyNumberFormat="1" applyAlignment="1">
      <alignment wrapText="1"/>
    </xf>
    <xf numFmtId="0" fontId="0" fillId="0" borderId="52" xfId="0" applyBorder="1" applyAlignment="1">
      <alignment textRotation="90"/>
    </xf>
    <xf numFmtId="0" fontId="9" fillId="4" borderId="51" xfId="0" applyFont="1" applyFill="1" applyBorder="1" applyAlignment="1">
      <alignment vertical="top" wrapText="1"/>
    </xf>
    <xf numFmtId="0" fontId="11" fillId="4" borderId="54" xfId="0" applyFont="1" applyFill="1" applyBorder="1" applyAlignment="1">
      <alignment vertical="top" wrapText="1"/>
    </xf>
    <xf numFmtId="0" fontId="2" fillId="4" borderId="55" xfId="0" applyFont="1" applyFill="1" applyBorder="1" applyAlignment="1">
      <alignment horizontal="left" vertical="top" wrapText="1"/>
    </xf>
    <xf numFmtId="49" fontId="8" fillId="4" borderId="28" xfId="0" applyNumberFormat="1" applyFont="1" applyFill="1" applyBorder="1" applyAlignment="1">
      <alignment horizontal="center" vertical="top" wrapText="1"/>
    </xf>
    <xf numFmtId="0" fontId="8" fillId="4" borderId="0" xfId="0" applyFont="1" applyFill="1" applyBorder="1" applyAlignment="1">
      <alignment vertical="top" wrapText="1"/>
    </xf>
    <xf numFmtId="0" fontId="8" fillId="4" borderId="50" xfId="0" applyFont="1" applyFill="1" applyBorder="1" applyAlignment="1">
      <alignment vertical="top" wrapText="1"/>
    </xf>
    <xf numFmtId="9" fontId="8" fillId="4" borderId="0" xfId="0" applyNumberFormat="1" applyFont="1" applyFill="1" applyBorder="1" applyAlignment="1">
      <alignment vertical="top" wrapText="1"/>
    </xf>
    <xf numFmtId="0" fontId="11" fillId="4" borderId="53" xfId="0" applyFont="1" applyFill="1" applyBorder="1" applyAlignment="1">
      <alignment horizontal="left" vertical="top" wrapText="1"/>
    </xf>
    <xf numFmtId="0" fontId="11" fillId="4" borderId="54" xfId="0" applyFont="1" applyFill="1" applyBorder="1" applyAlignment="1">
      <alignment horizontal="left" vertical="top" wrapText="1"/>
    </xf>
    <xf numFmtId="0" fontId="2" fillId="4" borderId="36" xfId="0" applyFont="1" applyFill="1" applyBorder="1" applyAlignment="1">
      <alignment horizontal="left" vertical="top" wrapText="1"/>
    </xf>
    <xf numFmtId="9" fontId="8" fillId="4" borderId="33" xfId="0" applyNumberFormat="1" applyFont="1" applyFill="1" applyBorder="1" applyAlignment="1">
      <alignment vertical="top" wrapText="1"/>
    </xf>
    <xf numFmtId="0" fontId="8" fillId="4" borderId="34" xfId="0" applyFont="1" applyFill="1" applyBorder="1" applyAlignment="1">
      <alignment vertical="top" wrapText="1"/>
    </xf>
    <xf numFmtId="0" fontId="8" fillId="4" borderId="28" xfId="0" applyFont="1" applyFill="1" applyBorder="1" applyAlignment="1">
      <alignment vertical="top" wrapText="1"/>
    </xf>
    <xf numFmtId="0" fontId="0" fillId="17" borderId="0" xfId="0" applyFill="1" applyAlignment="1">
      <alignment wrapText="1"/>
    </xf>
    <xf numFmtId="0" fontId="0" fillId="17" borderId="0" xfId="0" applyFill="1"/>
    <xf numFmtId="0" fontId="0" fillId="17" borderId="0" xfId="0" applyFill="1" applyBorder="1" applyAlignment="1">
      <alignment vertical="top" wrapText="1"/>
    </xf>
    <xf numFmtId="49" fontId="8" fillId="4" borderId="34" xfId="0" applyNumberFormat="1" applyFont="1" applyFill="1" applyBorder="1" applyAlignment="1">
      <alignment horizontal="left" vertical="top" wrapText="1"/>
    </xf>
    <xf numFmtId="9" fontId="8" fillId="4" borderId="6" xfId="0" applyNumberFormat="1" applyFont="1" applyFill="1" applyBorder="1" applyAlignment="1">
      <alignment vertical="top" wrapText="1"/>
    </xf>
    <xf numFmtId="0" fontId="8" fillId="4" borderId="27" xfId="0" applyFont="1" applyFill="1" applyBorder="1" applyAlignment="1">
      <alignment vertical="top" wrapText="1"/>
    </xf>
    <xf numFmtId="0" fontId="8" fillId="4" borderId="33" xfId="0" applyFont="1" applyFill="1" applyBorder="1" applyAlignment="1">
      <alignment vertical="top" wrapText="1"/>
    </xf>
    <xf numFmtId="0" fontId="8" fillId="4" borderId="6" xfId="0" applyFont="1" applyFill="1" applyBorder="1" applyAlignment="1">
      <alignment vertical="top" wrapText="1"/>
    </xf>
    <xf numFmtId="9" fontId="24" fillId="7" borderId="6" xfId="0" applyNumberFormat="1" applyFont="1" applyFill="1" applyBorder="1" applyAlignment="1">
      <alignment vertical="top" wrapText="1"/>
    </xf>
    <xf numFmtId="0" fontId="24" fillId="7" borderId="27" xfId="0" applyFont="1" applyFill="1" applyBorder="1" applyAlignment="1">
      <alignment vertical="top" wrapText="1"/>
    </xf>
    <xf numFmtId="0" fontId="24" fillId="7" borderId="6" xfId="0" applyFont="1" applyFill="1" applyBorder="1" applyAlignment="1">
      <alignment vertical="top" wrapText="1"/>
    </xf>
    <xf numFmtId="0" fontId="0" fillId="4" borderId="54" xfId="0" applyFill="1" applyBorder="1" applyAlignment="1">
      <alignment horizontal="left" vertical="top" wrapText="1"/>
    </xf>
    <xf numFmtId="9" fontId="8" fillId="4" borderId="5" xfId="0" applyNumberFormat="1" applyFont="1" applyFill="1" applyBorder="1" applyAlignment="1">
      <alignment vertical="top" wrapText="1"/>
    </xf>
    <xf numFmtId="0" fontId="8" fillId="4" borderId="26" xfId="0" applyFont="1" applyFill="1" applyBorder="1" applyAlignment="1">
      <alignment vertical="top" wrapText="1"/>
    </xf>
    <xf numFmtId="0" fontId="8" fillId="4" borderId="5" xfId="0" applyFont="1" applyFill="1" applyBorder="1" applyAlignment="1">
      <alignment vertical="top" wrapText="1"/>
    </xf>
    <xf numFmtId="0" fontId="9" fillId="4" borderId="58" xfId="0" applyFont="1" applyFill="1" applyBorder="1" applyAlignment="1">
      <alignment vertical="top" wrapText="1"/>
    </xf>
    <xf numFmtId="0" fontId="9" fillId="4" borderId="59" xfId="0" applyFont="1" applyFill="1" applyBorder="1" applyAlignment="1">
      <alignment vertical="top" wrapText="1"/>
    </xf>
    <xf numFmtId="0" fontId="29" fillId="0" borderId="0" xfId="0" applyFont="1" applyBorder="1" applyAlignment="1">
      <alignment vertical="top"/>
    </xf>
    <xf numFmtId="0" fontId="23" fillId="0" borderId="33" xfId="0" applyFont="1" applyBorder="1" applyAlignment="1">
      <alignment horizontal="center" vertical="center" textRotation="90" wrapText="1"/>
    </xf>
    <xf numFmtId="0" fontId="23" fillId="0" borderId="29" xfId="0" applyFont="1" applyBorder="1" applyAlignment="1">
      <alignment horizontal="center" vertical="center" textRotation="90" wrapText="1"/>
    </xf>
    <xf numFmtId="0" fontId="23" fillId="0" borderId="64" xfId="0" applyFont="1" applyBorder="1" applyAlignment="1">
      <alignment horizontal="center" vertical="center" textRotation="90" wrapText="1"/>
    </xf>
    <xf numFmtId="0" fontId="23" fillId="0" borderId="63" xfId="0" applyFont="1" applyBorder="1" applyAlignment="1">
      <alignment horizontal="center" vertical="center" textRotation="90" wrapText="1"/>
    </xf>
    <xf numFmtId="0" fontId="24" fillId="19" borderId="28" xfId="0" applyFont="1" applyFill="1" applyBorder="1" applyAlignment="1">
      <alignment vertical="top" wrapText="1"/>
    </xf>
    <xf numFmtId="0" fontId="24" fillId="19" borderId="34" xfId="0" applyFont="1" applyFill="1" applyBorder="1" applyAlignment="1">
      <alignment vertical="top" wrapText="1"/>
    </xf>
    <xf numFmtId="0" fontId="24" fillId="7" borderId="1" xfId="0" applyFont="1" applyFill="1" applyBorder="1" applyAlignment="1">
      <alignment vertical="top" wrapText="1"/>
    </xf>
    <xf numFmtId="0" fontId="24" fillId="7" borderId="2" xfId="0" applyFont="1" applyFill="1" applyBorder="1" applyAlignment="1">
      <alignment vertical="top" wrapText="1"/>
    </xf>
    <xf numFmtId="0" fontId="24" fillId="7" borderId="3" xfId="0" applyFont="1" applyFill="1" applyBorder="1" applyAlignment="1">
      <alignment vertical="top" wrapText="1"/>
    </xf>
    <xf numFmtId="0" fontId="0" fillId="17" borderId="0" xfId="0" applyFill="1" applyBorder="1"/>
    <xf numFmtId="0" fontId="0" fillId="17" borderId="30" xfId="0" applyFill="1" applyBorder="1"/>
    <xf numFmtId="0" fontId="23" fillId="0" borderId="28" xfId="0" applyFont="1" applyBorder="1" applyAlignment="1">
      <alignment horizontal="center" vertical="center" textRotation="90" wrapText="1"/>
    </xf>
    <xf numFmtId="0" fontId="0" fillId="17" borderId="26" xfId="0" applyFill="1" applyBorder="1"/>
    <xf numFmtId="0" fontId="0" fillId="17" borderId="27" xfId="0" applyFill="1" applyBorder="1"/>
    <xf numFmtId="49" fontId="2" fillId="0" borderId="0" xfId="0" applyNumberFormat="1" applyFont="1" applyAlignment="1">
      <alignment wrapText="1"/>
    </xf>
    <xf numFmtId="49" fontId="0" fillId="0" borderId="7" xfId="0" applyNumberFormat="1" applyBorder="1" applyAlignment="1">
      <alignment wrapText="1"/>
    </xf>
    <xf numFmtId="0" fontId="2" fillId="0" borderId="18" xfId="0" applyFont="1" applyFill="1" applyBorder="1" applyAlignment="1">
      <alignment horizontal="center"/>
    </xf>
    <xf numFmtId="0" fontId="3" fillId="20" borderId="23" xfId="0" applyFont="1" applyFill="1" applyBorder="1" applyAlignment="1">
      <alignment horizontal="center" vertical="center" wrapText="1"/>
    </xf>
    <xf numFmtId="0" fontId="0" fillId="0" borderId="25" xfId="0" applyBorder="1" applyAlignment="1">
      <alignment horizontal="center" vertical="center" textRotation="90" wrapText="1"/>
    </xf>
    <xf numFmtId="0" fontId="0" fillId="17" borderId="25" xfId="0" applyFill="1" applyBorder="1" applyAlignment="1">
      <alignment horizontal="center" vertical="center" textRotation="90" wrapText="1"/>
    </xf>
    <xf numFmtId="0" fontId="0" fillId="17" borderId="4" xfId="0" applyFill="1" applyBorder="1" applyAlignment="1">
      <alignment horizontal="center" vertical="center" wrapText="1"/>
    </xf>
    <xf numFmtId="0" fontId="0" fillId="17" borderId="29" xfId="0" applyFill="1" applyBorder="1" applyAlignment="1">
      <alignment horizontal="center" vertical="center" wrapText="1"/>
    </xf>
    <xf numFmtId="0" fontId="0" fillId="0" borderId="52" xfId="0" applyBorder="1" applyAlignment="1">
      <alignment horizontal="center" vertical="center" textRotation="90" wrapText="1"/>
    </xf>
    <xf numFmtId="0" fontId="0" fillId="0" borderId="49" xfId="0" applyBorder="1" applyAlignment="1">
      <alignment horizontal="center" vertical="center" textRotation="90" wrapText="1"/>
    </xf>
    <xf numFmtId="0" fontId="23" fillId="0" borderId="52" xfId="0" applyFont="1" applyBorder="1" applyAlignment="1">
      <alignment horizontal="center" vertical="center" textRotation="90" wrapText="1"/>
    </xf>
    <xf numFmtId="0" fontId="0" fillId="0" borderId="0" xfId="0" applyAlignment="1">
      <alignment horizontal="center" vertical="center" wrapText="1"/>
    </xf>
    <xf numFmtId="0" fontId="0" fillId="17" borderId="23" xfId="0" applyFill="1" applyBorder="1" applyAlignment="1">
      <alignment horizontal="center"/>
    </xf>
    <xf numFmtId="0" fontId="0" fillId="17" borderId="24" xfId="0" applyFill="1" applyBorder="1" applyAlignment="1">
      <alignment horizontal="center"/>
    </xf>
    <xf numFmtId="0" fontId="2" fillId="2" borderId="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2" fillId="21" borderId="53" xfId="0" applyFont="1" applyFill="1" applyBorder="1" applyAlignment="1">
      <alignment vertical="top" wrapText="1"/>
    </xf>
    <xf numFmtId="0" fontId="0" fillId="21" borderId="13" xfId="0" applyFont="1" applyFill="1" applyBorder="1" applyAlignment="1">
      <alignment horizontal="left" vertical="center"/>
    </xf>
    <xf numFmtId="0" fontId="0" fillId="21" borderId="7" xfId="0" applyFont="1" applyFill="1" applyBorder="1" applyAlignment="1">
      <alignment horizontal="left" vertical="center" wrapText="1"/>
    </xf>
    <xf numFmtId="0" fontId="0" fillId="21" borderId="7" xfId="0" applyFont="1" applyFill="1" applyBorder="1" applyAlignment="1">
      <alignment horizontal="left" vertical="center"/>
    </xf>
    <xf numFmtId="0" fontId="0" fillId="21" borderId="20" xfId="0" applyFont="1" applyFill="1" applyBorder="1" applyAlignment="1">
      <alignment horizontal="left" vertical="top" wrapText="1"/>
    </xf>
    <xf numFmtId="0" fontId="1" fillId="21" borderId="21" xfId="0" applyFont="1" applyFill="1" applyBorder="1" applyAlignment="1">
      <alignment horizontal="center" vertical="center" wrapText="1"/>
    </xf>
    <xf numFmtId="0" fontId="0" fillId="21" borderId="7" xfId="0" applyFill="1" applyBorder="1"/>
    <xf numFmtId="0" fontId="0" fillId="21" borderId="7" xfId="0" applyFont="1" applyFill="1" applyBorder="1" applyAlignment="1">
      <alignment horizontal="left" vertical="top" wrapText="1"/>
    </xf>
    <xf numFmtId="0" fontId="1" fillId="21" borderId="14" xfId="0" applyFont="1" applyFill="1" applyBorder="1" applyAlignment="1">
      <alignment horizontal="center" vertical="center" wrapText="1"/>
    </xf>
    <xf numFmtId="0" fontId="0" fillId="21" borderId="15" xfId="0" applyFont="1" applyFill="1" applyBorder="1" applyAlignment="1">
      <alignment horizontal="left" vertical="center"/>
    </xf>
    <xf numFmtId="0" fontId="0" fillId="21" borderId="16" xfId="0" applyFill="1" applyBorder="1" applyAlignment="1">
      <alignment wrapText="1"/>
    </xf>
    <xf numFmtId="0" fontId="0" fillId="21" borderId="16" xfId="0" applyFont="1" applyFill="1" applyBorder="1" applyAlignment="1">
      <alignment horizontal="left" vertical="center" wrapText="1"/>
    </xf>
    <xf numFmtId="0" fontId="0" fillId="21" borderId="16" xfId="0" applyFont="1" applyFill="1" applyBorder="1" applyAlignment="1">
      <alignment horizontal="left" vertical="center"/>
    </xf>
    <xf numFmtId="0" fontId="0" fillId="21" borderId="16" xfId="0" applyFont="1" applyFill="1" applyBorder="1" applyAlignment="1">
      <alignment horizontal="left" vertical="top" wrapText="1"/>
    </xf>
    <xf numFmtId="0" fontId="1" fillId="21" borderId="17" xfId="0" applyFont="1" applyFill="1" applyBorder="1" applyAlignment="1">
      <alignment horizontal="center" vertical="center" wrapText="1"/>
    </xf>
    <xf numFmtId="0" fontId="2" fillId="0" borderId="0" xfId="0" applyFont="1" applyFill="1" applyBorder="1" applyAlignment="1">
      <alignment horizontal="center"/>
    </xf>
    <xf numFmtId="0" fontId="11" fillId="4" borderId="14"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16" xfId="0" applyFont="1" applyFill="1" applyBorder="1" applyAlignment="1">
      <alignment horizontal="left" vertical="top" wrapText="1"/>
    </xf>
    <xf numFmtId="0" fontId="9" fillId="17" borderId="11" xfId="0" applyFont="1" applyFill="1" applyBorder="1" applyAlignment="1">
      <alignment vertical="top" wrapText="1"/>
    </xf>
    <xf numFmtId="0" fontId="9" fillId="17" borderId="12" xfId="0" applyFont="1" applyFill="1" applyBorder="1" applyAlignment="1">
      <alignment vertical="top" wrapText="1"/>
    </xf>
    <xf numFmtId="0" fontId="11" fillId="4" borderId="8" xfId="0" applyFont="1" applyFill="1" applyBorder="1" applyAlignment="1">
      <alignment vertical="top" wrapText="1"/>
    </xf>
    <xf numFmtId="0" fontId="11" fillId="4" borderId="36" xfId="0" applyFont="1" applyFill="1" applyBorder="1" applyAlignment="1">
      <alignment vertical="top" wrapText="1"/>
    </xf>
    <xf numFmtId="0" fontId="11" fillId="4" borderId="35" xfId="0" applyFont="1" applyFill="1" applyBorder="1" applyAlignment="1">
      <alignment vertical="top" wrapText="1"/>
    </xf>
    <xf numFmtId="0" fontId="10" fillId="4" borderId="66" xfId="0" applyFont="1" applyFill="1" applyBorder="1" applyAlignment="1">
      <alignment vertical="top" wrapText="1"/>
    </xf>
    <xf numFmtId="0" fontId="10" fillId="4" borderId="58" xfId="0" applyFont="1" applyFill="1" applyBorder="1" applyAlignment="1">
      <alignment vertical="top" wrapText="1"/>
    </xf>
    <xf numFmtId="0" fontId="10" fillId="4" borderId="60" xfId="0" applyFont="1" applyFill="1" applyBorder="1" applyAlignment="1">
      <alignment vertical="top" wrapText="1"/>
    </xf>
    <xf numFmtId="0" fontId="11" fillId="4" borderId="66" xfId="0" applyFont="1" applyFill="1" applyBorder="1" applyAlignment="1">
      <alignment vertical="top" wrapText="1"/>
    </xf>
    <xf numFmtId="0" fontId="11" fillId="4" borderId="58" xfId="0" applyFont="1" applyFill="1" applyBorder="1" applyAlignment="1">
      <alignment vertical="top" wrapText="1"/>
    </xf>
    <xf numFmtId="0" fontId="11" fillId="4" borderId="60" xfId="0" applyFont="1" applyFill="1" applyBorder="1" applyAlignment="1">
      <alignment vertical="top" wrapText="1"/>
    </xf>
    <xf numFmtId="0" fontId="11" fillId="4" borderId="67" xfId="0" applyFont="1" applyFill="1" applyBorder="1" applyAlignment="1">
      <alignment vertical="top" wrapText="1"/>
    </xf>
    <xf numFmtId="0" fontId="11" fillId="4" borderId="59" xfId="0" applyFont="1" applyFill="1" applyBorder="1" applyAlignment="1">
      <alignment vertical="top" wrapText="1"/>
    </xf>
    <xf numFmtId="0" fontId="11" fillId="4" borderId="61" xfId="0" applyFont="1" applyFill="1" applyBorder="1" applyAlignment="1">
      <alignment vertical="top" wrapText="1"/>
    </xf>
    <xf numFmtId="0" fontId="11" fillId="4" borderId="13" xfId="0" applyFont="1" applyFill="1" applyBorder="1" applyAlignment="1">
      <alignment vertical="top" wrapText="1"/>
    </xf>
    <xf numFmtId="0" fontId="10" fillId="4" borderId="7" xfId="0" applyFont="1" applyFill="1" applyBorder="1" applyAlignment="1">
      <alignment vertical="top" wrapText="1"/>
    </xf>
    <xf numFmtId="9" fontId="8" fillId="4" borderId="53" xfId="0" applyNumberFormat="1" applyFont="1" applyFill="1" applyBorder="1" applyAlignment="1">
      <alignment vertical="top" wrapText="1"/>
    </xf>
    <xf numFmtId="9" fontId="24" fillId="7" borderId="1" xfId="0" applyNumberFormat="1" applyFont="1" applyFill="1" applyBorder="1" applyAlignment="1">
      <alignment vertical="top" wrapText="1"/>
    </xf>
    <xf numFmtId="9" fontId="24" fillId="7" borderId="2" xfId="0" applyNumberFormat="1" applyFont="1" applyFill="1" applyBorder="1" applyAlignment="1">
      <alignment vertical="top" wrapText="1"/>
    </xf>
    <xf numFmtId="9" fontId="24" fillId="7" borderId="3" xfId="0" applyNumberFormat="1" applyFont="1" applyFill="1" applyBorder="1" applyAlignment="1">
      <alignment vertical="top" wrapText="1"/>
    </xf>
    <xf numFmtId="0" fontId="11" fillId="4" borderId="69" xfId="0" applyFont="1" applyFill="1" applyBorder="1" applyAlignment="1">
      <alignment horizontal="left" vertical="top" wrapText="1"/>
    </xf>
    <xf numFmtId="0" fontId="0" fillId="0" borderId="1" xfId="0" applyBorder="1" applyAlignment="1">
      <alignment vertical="center" textRotation="90"/>
    </xf>
    <xf numFmtId="0" fontId="8" fillId="4" borderId="18" xfId="0" applyFont="1" applyFill="1" applyBorder="1" applyAlignment="1">
      <alignment vertical="top" wrapText="1"/>
    </xf>
    <xf numFmtId="9" fontId="0" fillId="0" borderId="7" xfId="0" applyNumberFormat="1" applyBorder="1" applyAlignment="1">
      <alignment wrapText="1"/>
    </xf>
    <xf numFmtId="0" fontId="24" fillId="22" borderId="2" xfId="0" applyFont="1" applyFill="1" applyBorder="1" applyAlignment="1">
      <alignment vertical="top" wrapText="1"/>
    </xf>
    <xf numFmtId="0" fontId="24" fillId="21" borderId="28" xfId="0" applyFont="1" applyFill="1" applyBorder="1" applyAlignment="1">
      <alignment vertical="top" wrapText="1"/>
    </xf>
    <xf numFmtId="0" fontId="24" fillId="0" borderId="1" xfId="0" applyNumberFormat="1" applyFont="1" applyFill="1" applyBorder="1" applyAlignment="1" applyProtection="1">
      <alignment vertical="top" wrapText="1"/>
      <protection locked="0"/>
    </xf>
    <xf numFmtId="9" fontId="24" fillId="0" borderId="2" xfId="0" applyNumberFormat="1" applyFont="1" applyFill="1" applyBorder="1" applyAlignment="1">
      <alignment vertical="top" wrapText="1"/>
    </xf>
    <xf numFmtId="9" fontId="24" fillId="0" borderId="3" xfId="0" applyNumberFormat="1" applyFont="1" applyFill="1" applyBorder="1" applyAlignment="1">
      <alignment vertical="top" wrapText="1"/>
    </xf>
    <xf numFmtId="0" fontId="24" fillId="0" borderId="1" xfId="0" applyFont="1" applyFill="1" applyBorder="1" applyAlignment="1">
      <alignment vertical="top" wrapText="1"/>
    </xf>
    <xf numFmtId="0" fontId="24" fillId="0" borderId="2" xfId="0" applyFont="1" applyFill="1" applyBorder="1" applyAlignment="1">
      <alignment vertical="top" wrapText="1"/>
    </xf>
    <xf numFmtId="0" fontId="24" fillId="0" borderId="3" xfId="0" applyFont="1" applyFill="1" applyBorder="1" applyAlignment="1">
      <alignment vertical="top" wrapText="1"/>
    </xf>
    <xf numFmtId="0" fontId="2" fillId="0" borderId="7" xfId="0" applyFont="1" applyBorder="1" applyAlignment="1">
      <alignment horizontal="center" wrapText="1"/>
    </xf>
    <xf numFmtId="0" fontId="0" fillId="0" borderId="0" xfId="0" applyAlignment="1">
      <alignment horizontal="center" wrapText="1"/>
    </xf>
    <xf numFmtId="0" fontId="2" fillId="0" borderId="7" xfId="0" applyFont="1" applyBorder="1" applyAlignment="1">
      <alignment wrapText="1"/>
    </xf>
    <xf numFmtId="0" fontId="0" fillId="0" borderId="7" xfId="0" applyBorder="1" applyAlignment="1">
      <alignment wrapText="1"/>
    </xf>
    <xf numFmtId="9" fontId="0" fillId="0" borderId="7" xfId="0" applyNumberFormat="1" applyBorder="1" applyAlignment="1">
      <alignment horizontal="left" wrapText="1"/>
    </xf>
    <xf numFmtId="9" fontId="0" fillId="0" borderId="0" xfId="0" applyNumberFormat="1" applyAlignment="1">
      <alignment horizontal="left" wrapText="1"/>
    </xf>
    <xf numFmtId="0" fontId="0" fillId="0" borderId="18" xfId="0" applyBorder="1" applyAlignment="1">
      <alignment horizontal="center"/>
    </xf>
    <xf numFmtId="0" fontId="0" fillId="0" borderId="2" xfId="0" applyBorder="1" applyAlignment="1">
      <alignment horizontal="center"/>
    </xf>
    <xf numFmtId="0" fontId="11" fillId="7" borderId="53" xfId="0" applyFont="1" applyFill="1" applyBorder="1" applyAlignment="1">
      <alignment vertical="top" wrapText="1"/>
    </xf>
    <xf numFmtId="0" fontId="11" fillId="7" borderId="69" xfId="0" applyFont="1" applyFill="1" applyBorder="1" applyAlignment="1">
      <alignment vertical="top" wrapText="1"/>
    </xf>
    <xf numFmtId="0" fontId="35" fillId="2" borderId="33"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5" fillId="4" borderId="8" xfId="0" applyFont="1" applyFill="1" applyBorder="1" applyAlignment="1">
      <alignment horizontal="left" vertical="top" wrapText="1"/>
    </xf>
    <xf numFmtId="0" fontId="36" fillId="4" borderId="11" xfId="0" applyFont="1" applyFill="1" applyBorder="1" applyAlignment="1">
      <alignment vertical="top" wrapText="1"/>
    </xf>
    <xf numFmtId="0" fontId="36" fillId="4" borderId="12" xfId="0" applyFont="1" applyFill="1" applyBorder="1" applyAlignment="1">
      <alignment vertical="top" wrapText="1"/>
    </xf>
    <xf numFmtId="9" fontId="34" fillId="4" borderId="68" xfId="0" applyNumberFormat="1" applyFont="1" applyFill="1" applyBorder="1" applyAlignment="1">
      <alignment vertical="top" wrapText="1"/>
    </xf>
    <xf numFmtId="0" fontId="36" fillId="4" borderId="7" xfId="0" applyFont="1" applyFill="1" applyBorder="1" applyAlignment="1">
      <alignment vertical="top" wrapText="1"/>
    </xf>
    <xf numFmtId="0" fontId="37" fillId="4" borderId="7" xfId="0" applyFont="1" applyFill="1" applyBorder="1" applyAlignment="1">
      <alignment horizontal="left" vertical="center" wrapText="1"/>
    </xf>
    <xf numFmtId="0" fontId="37" fillId="4" borderId="7" xfId="0" applyFont="1" applyFill="1" applyBorder="1" applyAlignment="1">
      <alignment vertical="center" wrapText="1"/>
    </xf>
    <xf numFmtId="0" fontId="37" fillId="4" borderId="14" xfId="0" applyFont="1" applyFill="1" applyBorder="1" applyAlignment="1">
      <alignment horizontal="left" vertical="center" wrapText="1"/>
    </xf>
    <xf numFmtId="0" fontId="34" fillId="4" borderId="0" xfId="0" applyFont="1" applyFill="1" applyBorder="1" applyAlignment="1">
      <alignment vertical="top" wrapText="1"/>
    </xf>
    <xf numFmtId="0" fontId="38" fillId="4" borderId="7" xfId="0" applyFont="1" applyFill="1" applyBorder="1" applyAlignment="1">
      <alignment vertical="top" wrapText="1"/>
    </xf>
    <xf numFmtId="164" fontId="1" fillId="5" borderId="1" xfId="0" applyNumberFormat="1" applyFont="1" applyFill="1" applyBorder="1" applyAlignment="1">
      <alignment horizontal="right"/>
    </xf>
    <xf numFmtId="164" fontId="1" fillId="5" borderId="2" xfId="0" applyNumberFormat="1" applyFont="1" applyFill="1" applyBorder="1" applyAlignment="1">
      <alignment horizontal="right"/>
    </xf>
    <xf numFmtId="164" fontId="1" fillId="5" borderId="3" xfId="0" applyNumberFormat="1" applyFont="1" applyFill="1" applyBorder="1" applyAlignment="1">
      <alignment horizontal="right"/>
    </xf>
    <xf numFmtId="164" fontId="1" fillId="15" borderId="33" xfId="0" applyNumberFormat="1" applyFont="1" applyFill="1" applyBorder="1" applyAlignment="1">
      <alignment horizontal="center" vertical="center"/>
    </xf>
    <xf numFmtId="164" fontId="1" fillId="15" borderId="34" xfId="0" applyNumberFormat="1" applyFont="1" applyFill="1" applyBorder="1" applyAlignment="1">
      <alignment horizontal="center" vertical="center"/>
    </xf>
    <xf numFmtId="164" fontId="1" fillId="15" borderId="28" xfId="0" applyNumberFormat="1" applyFont="1" applyFill="1" applyBorder="1" applyAlignment="1">
      <alignment horizontal="center" vertical="center"/>
    </xf>
    <xf numFmtId="164" fontId="1" fillId="17" borderId="1" xfId="0" applyNumberFormat="1" applyFont="1" applyFill="1" applyBorder="1" applyAlignment="1">
      <alignment horizontal="center"/>
    </xf>
    <xf numFmtId="164" fontId="1" fillId="17" borderId="2" xfId="0" applyNumberFormat="1" applyFont="1" applyFill="1" applyBorder="1" applyAlignment="1">
      <alignment horizontal="center"/>
    </xf>
    <xf numFmtId="164" fontId="1" fillId="17" borderId="3" xfId="0" applyNumberFormat="1" applyFont="1" applyFill="1" applyBorder="1" applyAlignment="1">
      <alignment horizont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1" xfId="0" applyFont="1" applyBorder="1" applyAlignment="1">
      <alignment horizontal="left"/>
    </xf>
    <xf numFmtId="0" fontId="1" fillId="0" borderId="3" xfId="0" applyFont="1" applyBorder="1" applyAlignment="1">
      <alignment horizontal="left"/>
    </xf>
    <xf numFmtId="164" fontId="1" fillId="6" borderId="1" xfId="0" applyNumberFormat="1" applyFont="1" applyFill="1" applyBorder="1" applyAlignment="1">
      <alignment horizontal="center" vertical="center"/>
    </xf>
    <xf numFmtId="164" fontId="1" fillId="6" borderId="3" xfId="0" applyNumberFormat="1" applyFont="1" applyFill="1" applyBorder="1" applyAlignment="1">
      <alignment horizontal="center" vertical="center"/>
    </xf>
    <xf numFmtId="0" fontId="2" fillId="20" borderId="4" xfId="0" applyFont="1" applyFill="1" applyBorder="1" applyAlignment="1">
      <alignment horizontal="center" vertical="center"/>
    </xf>
    <xf numFmtId="0" fontId="2" fillId="20" borderId="5" xfId="0" applyFont="1" applyFill="1" applyBorder="1" applyAlignment="1">
      <alignment horizontal="center" vertical="center"/>
    </xf>
    <xf numFmtId="0" fontId="2" fillId="20" borderId="6" xfId="0" applyFont="1" applyFill="1" applyBorder="1" applyAlignment="1">
      <alignment horizontal="center" vertical="center"/>
    </xf>
    <xf numFmtId="0" fontId="2" fillId="20" borderId="25" xfId="0" applyFont="1" applyFill="1" applyBorder="1" applyAlignment="1">
      <alignment horizontal="center" vertical="center"/>
    </xf>
    <xf numFmtId="0" fontId="2" fillId="20" borderId="26" xfId="0" applyFont="1" applyFill="1" applyBorder="1" applyAlignment="1">
      <alignment horizontal="center" vertical="center"/>
    </xf>
    <xf numFmtId="0" fontId="2" fillId="20" borderId="27" xfId="0" applyFont="1" applyFill="1" applyBorder="1" applyAlignment="1">
      <alignment horizontal="center" vertic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18" borderId="5" xfId="0" applyFont="1" applyFill="1" applyBorder="1" applyAlignment="1">
      <alignment horizontal="center" vertical="center"/>
    </xf>
    <xf numFmtId="0" fontId="19" fillId="18" borderId="26" xfId="0" applyFont="1" applyFill="1" applyBorder="1" applyAlignment="1">
      <alignment horizontal="center" vertical="center"/>
    </xf>
    <xf numFmtId="0" fontId="0" fillId="17" borderId="1" xfId="0" applyFill="1" applyBorder="1" applyAlignment="1">
      <alignment horizontal="center"/>
    </xf>
    <xf numFmtId="0" fontId="0" fillId="17" borderId="2" xfId="0" applyFill="1" applyBorder="1" applyAlignment="1">
      <alignment horizontal="center"/>
    </xf>
    <xf numFmtId="0" fontId="0" fillId="17" borderId="3" xfId="0" applyFill="1" applyBorder="1" applyAlignment="1">
      <alignment horizont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15" fillId="16" borderId="1" xfId="0" applyFont="1" applyFill="1" applyBorder="1" applyAlignment="1">
      <alignment horizontal="center" vertical="center"/>
    </xf>
    <xf numFmtId="0" fontId="15" fillId="16" borderId="2" xfId="0" applyFont="1" applyFill="1" applyBorder="1" applyAlignment="1">
      <alignment horizontal="center" vertical="center"/>
    </xf>
    <xf numFmtId="0" fontId="15" fillId="16" borderId="3" xfId="0" applyFont="1" applyFill="1" applyBorder="1" applyAlignment="1">
      <alignment horizontal="center" vertical="center"/>
    </xf>
    <xf numFmtId="0" fontId="1" fillId="0" borderId="29" xfId="0" applyFont="1" applyBorder="1" applyAlignment="1">
      <alignment horizontal="left"/>
    </xf>
    <xf numFmtId="0" fontId="1" fillId="0" borderId="30" xfId="0" applyFont="1" applyBorder="1" applyAlignment="1">
      <alignment horizontal="left"/>
    </xf>
    <xf numFmtId="16" fontId="0" fillId="0" borderId="1" xfId="0" applyNumberFormat="1" applyBorder="1" applyAlignment="1">
      <alignment horizontal="center"/>
    </xf>
    <xf numFmtId="16" fontId="0" fillId="0" borderId="2" xfId="0" applyNumberFormat="1" applyBorder="1" applyAlignment="1">
      <alignment horizontal="center"/>
    </xf>
    <xf numFmtId="0" fontId="0" fillId="0" borderId="3" xfId="0" applyBorder="1" applyAlignment="1">
      <alignment horizontal="center"/>
    </xf>
    <xf numFmtId="164" fontId="1" fillId="20" borderId="1" xfId="0" applyNumberFormat="1" applyFont="1" applyFill="1" applyBorder="1" applyAlignment="1">
      <alignment horizontal="center" vertical="center"/>
    </xf>
    <xf numFmtId="164" fontId="1" fillId="20" borderId="3" xfId="0" applyNumberFormat="1" applyFont="1" applyFill="1" applyBorder="1" applyAlignment="1">
      <alignment horizontal="center" vertical="center"/>
    </xf>
    <xf numFmtId="0" fontId="0" fillId="17" borderId="33" xfId="0" applyFill="1" applyBorder="1" applyAlignment="1">
      <alignment horizontal="center"/>
    </xf>
    <xf numFmtId="0" fontId="0" fillId="17" borderId="34" xfId="0" applyFill="1" applyBorder="1" applyAlignment="1">
      <alignment horizontal="center"/>
    </xf>
    <xf numFmtId="0" fontId="0" fillId="17" borderId="29" xfId="0" applyFill="1" applyBorder="1" applyAlignment="1">
      <alignment horizontal="center"/>
    </xf>
    <xf numFmtId="0" fontId="0" fillId="0" borderId="49" xfId="0" applyBorder="1" applyAlignment="1">
      <alignment horizontal="right" vertical="center" textRotation="90"/>
    </xf>
    <xf numFmtId="0" fontId="0" fillId="0" borderId="25" xfId="0" applyBorder="1" applyAlignment="1">
      <alignment horizontal="right" vertical="center" textRotation="90"/>
    </xf>
    <xf numFmtId="0" fontId="6" fillId="0" borderId="1" xfId="1" applyFont="1" applyBorder="1" applyAlignment="1">
      <alignment horizontal="center"/>
    </xf>
    <xf numFmtId="0" fontId="6" fillId="0" borderId="3" xfId="1" applyFont="1" applyBorder="1" applyAlignment="1">
      <alignment horizontal="center"/>
    </xf>
    <xf numFmtId="0" fontId="8"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2" fontId="1" fillId="0" borderId="1" xfId="0" applyNumberFormat="1" applyFont="1" applyBorder="1" applyAlignment="1">
      <alignment horizontal="center"/>
    </xf>
    <xf numFmtId="2" fontId="1" fillId="0" borderId="3" xfId="0" applyNumberFormat="1"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11" fillId="4" borderId="56" xfId="0" applyFont="1" applyFill="1" applyBorder="1" applyAlignment="1">
      <alignment horizontal="left" vertical="top" wrapText="1"/>
    </xf>
    <xf numFmtId="0" fontId="11" fillId="4" borderId="60" xfId="0" applyFont="1" applyFill="1" applyBorder="1" applyAlignment="1">
      <alignment horizontal="left" vertical="top" wrapText="1"/>
    </xf>
    <xf numFmtId="0" fontId="11" fillId="4" borderId="57" xfId="0" applyFont="1" applyFill="1" applyBorder="1" applyAlignment="1">
      <alignment horizontal="center" vertical="top" wrapText="1"/>
    </xf>
    <xf numFmtId="0" fontId="11" fillId="4" borderId="61" xfId="0" applyFont="1" applyFill="1" applyBorder="1" applyAlignment="1">
      <alignment horizontal="center" vertical="top" wrapText="1"/>
    </xf>
    <xf numFmtId="0" fontId="11" fillId="4" borderId="21" xfId="0" applyFont="1" applyFill="1" applyBorder="1" applyAlignment="1">
      <alignment horizontal="center" vertical="top" wrapText="1"/>
    </xf>
    <xf numFmtId="0" fontId="11" fillId="4" borderId="20" xfId="0" applyFont="1" applyFill="1" applyBorder="1" applyAlignment="1">
      <alignment horizontal="left" vertical="top" wrapText="1"/>
    </xf>
    <xf numFmtId="0" fontId="2" fillId="20" borderId="1" xfId="0" applyFont="1" applyFill="1" applyBorder="1" applyAlignment="1">
      <alignment horizontal="center" vertical="center"/>
    </xf>
    <xf numFmtId="0" fontId="2" fillId="20" borderId="2" xfId="0" applyFont="1" applyFill="1" applyBorder="1" applyAlignment="1">
      <alignment horizontal="center" vertical="center"/>
    </xf>
    <xf numFmtId="0" fontId="2" fillId="20" borderId="3" xfId="0" applyFont="1" applyFill="1" applyBorder="1" applyAlignment="1">
      <alignment horizontal="center" vertical="center"/>
    </xf>
    <xf numFmtId="0" fontId="10" fillId="4" borderId="56" xfId="0" applyFont="1" applyFill="1" applyBorder="1" applyAlignment="1">
      <alignment horizontal="center" vertical="top" wrapText="1"/>
    </xf>
    <xf numFmtId="0" fontId="10" fillId="4" borderId="20" xfId="0" applyFont="1" applyFill="1" applyBorder="1" applyAlignment="1">
      <alignment horizontal="center" vertical="top" wrapText="1"/>
    </xf>
    <xf numFmtId="0" fontId="11" fillId="4" borderId="56" xfId="0" applyFont="1" applyFill="1" applyBorder="1" applyAlignment="1">
      <alignment horizontal="center" vertical="top" wrapText="1"/>
    </xf>
    <xf numFmtId="0" fontId="11" fillId="4" borderId="20" xfId="0" applyFont="1" applyFill="1" applyBorder="1" applyAlignment="1">
      <alignment horizontal="center"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25" xfId="0" applyFont="1" applyBorder="1" applyAlignment="1">
      <alignment horizontal="left" vertical="top" wrapText="1"/>
    </xf>
    <xf numFmtId="0" fontId="34" fillId="0" borderId="1" xfId="0" applyFont="1" applyBorder="1" applyAlignment="1">
      <alignment horizontal="left" vertical="top" wrapText="1"/>
    </xf>
    <xf numFmtId="0" fontId="34" fillId="0" borderId="2" xfId="0" applyFont="1" applyBorder="1" applyAlignment="1">
      <alignment horizontal="left" vertical="top" wrapText="1"/>
    </xf>
    <xf numFmtId="0" fontId="34" fillId="0" borderId="3" xfId="0" applyFont="1" applyBorder="1" applyAlignment="1">
      <alignment horizontal="left" vertical="top" wrapText="1"/>
    </xf>
    <xf numFmtId="0" fontId="10" fillId="4" borderId="60" xfId="0" applyFont="1" applyFill="1" applyBorder="1" applyAlignment="1">
      <alignment horizontal="center" vertical="top" wrapText="1"/>
    </xf>
    <xf numFmtId="0" fontId="11" fillId="4" borderId="60" xfId="0" applyFont="1" applyFill="1" applyBorder="1" applyAlignment="1">
      <alignment horizontal="center" vertical="top" wrapText="1"/>
    </xf>
    <xf numFmtId="0" fontId="0" fillId="0" borderId="33" xfId="0" applyBorder="1" applyAlignment="1">
      <alignment horizontal="center" vertical="center" textRotation="90"/>
    </xf>
    <xf numFmtId="0" fontId="0" fillId="0" borderId="28" xfId="0" applyBorder="1" applyAlignment="1">
      <alignment horizontal="center" vertical="center" textRotation="90"/>
    </xf>
    <xf numFmtId="0" fontId="0" fillId="0" borderId="4" xfId="0" applyBorder="1" applyAlignment="1">
      <alignment horizontal="center" vertical="center" textRotation="90"/>
    </xf>
    <xf numFmtId="0" fontId="0" fillId="0" borderId="25" xfId="0" applyBorder="1" applyAlignment="1">
      <alignment horizontal="center" vertical="center" textRotation="90"/>
    </xf>
    <xf numFmtId="0" fontId="6" fillId="0" borderId="5" xfId="1" applyFont="1" applyBorder="1" applyAlignment="1">
      <alignment horizontal="center"/>
    </xf>
    <xf numFmtId="0" fontId="6" fillId="0" borderId="6" xfId="1" applyFont="1" applyBorder="1" applyAlignment="1">
      <alignment horizontal="center"/>
    </xf>
    <xf numFmtId="2" fontId="1" fillId="0" borderId="4" xfId="0" applyNumberFormat="1" applyFont="1" applyBorder="1" applyAlignment="1">
      <alignment horizontal="center"/>
    </xf>
    <xf numFmtId="2" fontId="1" fillId="0" borderId="6" xfId="0" applyNumberFormat="1" applyFont="1" applyBorder="1" applyAlignment="1">
      <alignment horizontal="center"/>
    </xf>
    <xf numFmtId="0" fontId="8" fillId="0" borderId="29" xfId="0" applyFont="1" applyBorder="1" applyAlignment="1">
      <alignment horizontal="center" vertical="top" wrapText="1"/>
    </xf>
    <xf numFmtId="0" fontId="8" fillId="0" borderId="0" xfId="0" applyFont="1" applyBorder="1" applyAlignment="1">
      <alignment horizontal="center" vertical="top" wrapText="1"/>
    </xf>
    <xf numFmtId="0" fontId="8" fillId="0" borderId="25" xfId="0" applyFont="1" applyBorder="1" applyAlignment="1">
      <alignment horizontal="center" vertical="top" wrapText="1"/>
    </xf>
    <xf numFmtId="0" fontId="8" fillId="0" borderId="26" xfId="0" applyFont="1" applyBorder="1" applyAlignment="1">
      <alignment horizontal="center" vertical="top" wrapText="1"/>
    </xf>
    <xf numFmtId="0" fontId="8"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9" xfId="0" applyFont="1" applyBorder="1" applyAlignment="1">
      <alignment horizontal="left" vertical="top" wrapText="1"/>
    </xf>
    <xf numFmtId="0" fontId="8" fillId="0" borderId="30" xfId="0" applyFont="1" applyBorder="1" applyAlignment="1">
      <alignment horizontal="center" vertical="top" wrapText="1"/>
    </xf>
    <xf numFmtId="0" fontId="8" fillId="0" borderId="27" xfId="0" applyFont="1" applyBorder="1" applyAlignment="1">
      <alignment horizontal="center" vertical="top" wrapText="1"/>
    </xf>
    <xf numFmtId="0" fontId="10" fillId="4" borderId="56" xfId="0" applyFont="1" applyFill="1" applyBorder="1" applyAlignment="1">
      <alignment horizontal="left" vertical="top" wrapText="1"/>
    </xf>
    <xf numFmtId="0" fontId="10" fillId="4" borderId="58" xfId="0" applyFont="1" applyFill="1" applyBorder="1" applyAlignment="1">
      <alignment horizontal="left" vertical="top" wrapText="1"/>
    </xf>
    <xf numFmtId="0" fontId="10" fillId="4" borderId="60" xfId="0" applyFont="1" applyFill="1" applyBorder="1" applyAlignment="1">
      <alignment horizontal="left" vertical="top" wrapText="1"/>
    </xf>
    <xf numFmtId="0" fontId="10" fillId="4" borderId="57" xfId="0" applyFont="1" applyFill="1" applyBorder="1" applyAlignment="1">
      <alignment horizontal="left" vertical="top" wrapText="1"/>
    </xf>
    <xf numFmtId="0" fontId="10" fillId="4" borderId="59" xfId="0" applyFont="1" applyFill="1" applyBorder="1" applyAlignment="1">
      <alignment horizontal="left" vertical="top" wrapText="1"/>
    </xf>
    <xf numFmtId="0" fontId="10" fillId="4" borderId="61" xfId="0" applyFont="1" applyFill="1" applyBorder="1" applyAlignment="1">
      <alignment horizontal="left" vertical="top" wrapText="1"/>
    </xf>
    <xf numFmtId="0" fontId="0" fillId="0" borderId="33" xfId="0" applyBorder="1" applyAlignment="1">
      <alignment horizontal="center" vertical="center" textRotation="90" wrapText="1"/>
    </xf>
    <xf numFmtId="0" fontId="0" fillId="0" borderId="28" xfId="0" applyBorder="1" applyAlignment="1">
      <alignment horizontal="center" vertical="center" textRotation="90" wrapText="1"/>
    </xf>
    <xf numFmtId="0" fontId="0" fillId="0" borderId="4" xfId="0" applyBorder="1" applyAlignment="1">
      <alignment horizontal="center" vertical="center" textRotation="90" wrapText="1"/>
    </xf>
    <xf numFmtId="0" fontId="0" fillId="0" borderId="25" xfId="0" applyBorder="1" applyAlignment="1">
      <alignment horizontal="center" vertical="center" textRotation="90" wrapText="1"/>
    </xf>
    <xf numFmtId="0" fontId="10" fillId="4" borderId="62" xfId="0" applyFont="1" applyFill="1" applyBorder="1" applyAlignment="1">
      <alignment horizontal="left" vertical="top" wrapText="1"/>
    </xf>
    <xf numFmtId="0" fontId="10" fillId="4" borderId="45" xfId="0" applyFont="1" applyFill="1" applyBorder="1" applyAlignment="1">
      <alignment horizontal="left" vertical="top" wrapText="1"/>
    </xf>
    <xf numFmtId="0" fontId="10" fillId="4" borderId="35" xfId="0" applyFont="1" applyFill="1" applyBorder="1" applyAlignment="1">
      <alignment horizontal="left" vertical="top" wrapText="1"/>
    </xf>
    <xf numFmtId="0" fontId="11" fillId="4" borderId="31"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57" xfId="0" applyFont="1" applyFill="1" applyBorder="1" applyAlignment="1">
      <alignment horizontal="left" vertical="top" wrapText="1"/>
    </xf>
    <xf numFmtId="0" fontId="11" fillId="4" borderId="21" xfId="0" applyFont="1" applyFill="1" applyBorder="1" applyAlignment="1">
      <alignment horizontal="left" vertical="top" wrapText="1"/>
    </xf>
    <xf numFmtId="0" fontId="10" fillId="7" borderId="43" xfId="0" applyFont="1" applyFill="1" applyBorder="1" applyAlignment="1">
      <alignment horizontal="left" vertical="top" wrapText="1"/>
    </xf>
    <xf numFmtId="0" fontId="10" fillId="7" borderId="30" xfId="0" applyFont="1" applyFill="1" applyBorder="1" applyAlignment="1">
      <alignment horizontal="left" vertical="top" wrapText="1"/>
    </xf>
    <xf numFmtId="0" fontId="10" fillId="7" borderId="27" xfId="0" applyFont="1" applyFill="1" applyBorder="1" applyAlignment="1">
      <alignment horizontal="left" vertical="top" wrapText="1"/>
    </xf>
    <xf numFmtId="0" fontId="11" fillId="4" borderId="59" xfId="0" applyFont="1" applyFill="1" applyBorder="1" applyAlignment="1">
      <alignment horizontal="left" vertical="top" wrapText="1"/>
    </xf>
    <xf numFmtId="0" fontId="11" fillId="4" borderId="61" xfId="0" applyFont="1" applyFill="1" applyBorder="1" applyAlignment="1">
      <alignment horizontal="left" vertical="top" wrapText="1"/>
    </xf>
    <xf numFmtId="0" fontId="11" fillId="4" borderId="36" xfId="0" applyFont="1" applyFill="1" applyBorder="1" applyAlignment="1">
      <alignment horizontal="left" vertical="top" wrapText="1"/>
    </xf>
    <xf numFmtId="0" fontId="11" fillId="4" borderId="35" xfId="0" applyFont="1" applyFill="1" applyBorder="1" applyAlignment="1">
      <alignment horizontal="left" vertical="top" wrapText="1"/>
    </xf>
    <xf numFmtId="0" fontId="11" fillId="4" borderId="58" xfId="0" applyFont="1" applyFill="1" applyBorder="1" applyAlignment="1">
      <alignment horizontal="left" vertical="top" wrapText="1"/>
    </xf>
    <xf numFmtId="0" fontId="11" fillId="7" borderId="57" xfId="0" applyFont="1" applyFill="1" applyBorder="1" applyAlignment="1">
      <alignment horizontal="left" vertical="top" wrapText="1"/>
    </xf>
    <xf numFmtId="0" fontId="11" fillId="7" borderId="59" xfId="0" applyFont="1" applyFill="1" applyBorder="1" applyAlignment="1">
      <alignment horizontal="left" vertical="top" wrapText="1"/>
    </xf>
    <xf numFmtId="0" fontId="11" fillId="7" borderId="61" xfId="0" applyFont="1" applyFill="1" applyBorder="1" applyAlignment="1">
      <alignment horizontal="left" vertical="top" wrapText="1"/>
    </xf>
    <xf numFmtId="0" fontId="10" fillId="4" borderId="31"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7" borderId="56" xfId="0" applyFont="1" applyFill="1" applyBorder="1" applyAlignment="1">
      <alignment horizontal="left" vertical="top" wrapText="1"/>
    </xf>
    <xf numFmtId="0" fontId="10" fillId="7" borderId="58" xfId="0" applyFont="1" applyFill="1" applyBorder="1" applyAlignment="1">
      <alignment horizontal="left" vertical="top" wrapText="1"/>
    </xf>
    <xf numFmtId="0" fontId="10" fillId="7" borderId="60" xfId="0" applyFont="1" applyFill="1" applyBorder="1" applyAlignment="1">
      <alignment horizontal="left" vertical="top" wrapText="1"/>
    </xf>
    <xf numFmtId="9" fontId="24" fillId="7" borderId="1" xfId="0" applyNumberFormat="1" applyFont="1" applyFill="1" applyBorder="1" applyAlignment="1">
      <alignment horizontal="left" vertical="top" wrapText="1"/>
    </xf>
    <xf numFmtId="9" fontId="24" fillId="7" borderId="2" xfId="0" applyNumberFormat="1" applyFont="1" applyFill="1" applyBorder="1" applyAlignment="1">
      <alignment horizontal="left" vertical="top" wrapText="1"/>
    </xf>
    <xf numFmtId="9" fontId="24" fillId="7" borderId="3" xfId="0" applyNumberFormat="1" applyFont="1" applyFill="1" applyBorder="1" applyAlignment="1">
      <alignment horizontal="left" vertical="top" wrapText="1"/>
    </xf>
    <xf numFmtId="0" fontId="0" fillId="9" borderId="29" xfId="0" applyFont="1" applyFill="1" applyBorder="1" applyAlignment="1">
      <alignment horizontal="left" vertical="center"/>
    </xf>
    <xf numFmtId="0" fontId="0" fillId="9" borderId="0" xfId="0" applyFont="1" applyFill="1" applyBorder="1" applyAlignment="1">
      <alignment horizontal="left" vertical="center"/>
    </xf>
    <xf numFmtId="0" fontId="0" fillId="0" borderId="9"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32" xfId="0" applyFill="1" applyBorder="1" applyAlignment="1">
      <alignment horizontal="left" vertical="top" wrapText="1"/>
    </xf>
    <xf numFmtId="0" fontId="0" fillId="0" borderId="37" xfId="0" applyFill="1" applyBorder="1" applyAlignment="1">
      <alignment horizontal="left" vertical="top" wrapText="1"/>
    </xf>
    <xf numFmtId="0" fontId="0" fillId="0" borderId="38"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30" xfId="0" applyFill="1" applyBorder="1" applyAlignment="1">
      <alignment horizontal="left" vertical="top" wrapText="1"/>
    </xf>
    <xf numFmtId="0" fontId="0" fillId="9" borderId="4" xfId="0" applyFont="1" applyFill="1" applyBorder="1" applyAlignment="1">
      <alignment horizontal="left" vertical="center"/>
    </xf>
    <xf numFmtId="0" fontId="0" fillId="9" borderId="5" xfId="0" applyFont="1" applyFill="1" applyBorder="1" applyAlignment="1">
      <alignment horizontal="left" vertical="center"/>
    </xf>
    <xf numFmtId="0" fontId="2" fillId="9" borderId="33"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0" fillId="9" borderId="25" xfId="0" applyFont="1" applyFill="1" applyBorder="1" applyAlignment="1">
      <alignment horizontal="left" vertical="center"/>
    </xf>
    <xf numFmtId="0" fontId="0" fillId="9" borderId="26" xfId="0" applyFont="1" applyFill="1" applyBorder="1" applyAlignment="1">
      <alignment horizontal="left" vertical="center"/>
    </xf>
    <xf numFmtId="0" fontId="0" fillId="9" borderId="29" xfId="0" applyFont="1" applyFill="1" applyBorder="1" applyAlignment="1">
      <alignment horizontal="left" vertical="center" wrapText="1"/>
    </xf>
    <xf numFmtId="0" fontId="0" fillId="9" borderId="0" xfId="0" applyFont="1" applyFill="1" applyBorder="1" applyAlignment="1">
      <alignment horizontal="left" vertical="center" wrapText="1"/>
    </xf>
    <xf numFmtId="0" fontId="0" fillId="9" borderId="30" xfId="0" applyFont="1" applyFill="1" applyBorder="1" applyAlignment="1">
      <alignment horizontal="left" vertical="center" wrapText="1"/>
    </xf>
    <xf numFmtId="0" fontId="25" fillId="10" borderId="29" xfId="0" applyFont="1" applyFill="1" applyBorder="1" applyAlignment="1">
      <alignment horizontal="left" vertical="center" indent="3"/>
    </xf>
    <xf numFmtId="0" fontId="25" fillId="10" borderId="0" xfId="0" applyFont="1" applyFill="1" applyBorder="1" applyAlignment="1">
      <alignment horizontal="left" vertical="center" indent="3"/>
    </xf>
    <xf numFmtId="0" fontId="25" fillId="10" borderId="25" xfId="0" applyFont="1" applyFill="1" applyBorder="1" applyAlignment="1">
      <alignment horizontal="left" vertical="center" indent="3"/>
    </xf>
    <xf numFmtId="0" fontId="25" fillId="10" borderId="26" xfId="0" applyFont="1" applyFill="1" applyBorder="1" applyAlignment="1">
      <alignment horizontal="left" vertical="center" indent="3"/>
    </xf>
    <xf numFmtId="0" fontId="0" fillId="9" borderId="25" xfId="0" applyFont="1" applyFill="1" applyBorder="1" applyAlignment="1">
      <alignment horizontal="left" vertical="center" wrapText="1"/>
    </xf>
    <xf numFmtId="0" fontId="0" fillId="9" borderId="26" xfId="0" applyFont="1" applyFill="1" applyBorder="1" applyAlignment="1">
      <alignment horizontal="left" vertical="center" wrapText="1"/>
    </xf>
    <xf numFmtId="0" fontId="0" fillId="9" borderId="27" xfId="0" applyFont="1" applyFill="1" applyBorder="1" applyAlignment="1">
      <alignment horizontal="left" vertical="center" wrapText="1"/>
    </xf>
    <xf numFmtId="0" fontId="0" fillId="9" borderId="30" xfId="0" applyFont="1" applyFill="1" applyBorder="1" applyAlignment="1">
      <alignment horizontal="left" vertical="center"/>
    </xf>
    <xf numFmtId="0" fontId="2" fillId="9" borderId="6" xfId="0" applyFont="1" applyFill="1" applyBorder="1" applyAlignment="1">
      <alignment horizontal="center" vertical="center" wrapText="1"/>
    </xf>
    <xf numFmtId="0" fontId="2" fillId="9" borderId="30"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0" fillId="0" borderId="4" xfId="0" applyFill="1" applyBorder="1" applyAlignment="1">
      <alignment horizontal="left" vertical="top" wrapText="1"/>
    </xf>
    <xf numFmtId="0" fontId="0" fillId="9" borderId="49" xfId="0" applyFont="1" applyFill="1" applyBorder="1" applyAlignment="1">
      <alignment horizontal="left" vertical="center"/>
    </xf>
    <xf numFmtId="0" fontId="0" fillId="9" borderId="42" xfId="0" applyFont="1" applyFill="1" applyBorder="1" applyAlignment="1">
      <alignment horizontal="left" vertical="center"/>
    </xf>
    <xf numFmtId="0" fontId="0" fillId="9" borderId="43" xfId="0" applyFont="1" applyFill="1" applyBorder="1" applyAlignment="1">
      <alignment horizontal="left" vertical="center"/>
    </xf>
    <xf numFmtId="0" fontId="0" fillId="9" borderId="39" xfId="0" applyFont="1" applyFill="1" applyBorder="1" applyAlignment="1">
      <alignment horizontal="left" vertical="center" wrapText="1"/>
    </xf>
    <xf numFmtId="0" fontId="0" fillId="9" borderId="40" xfId="0" applyFont="1" applyFill="1" applyBorder="1" applyAlignment="1">
      <alignment horizontal="left" vertical="center" wrapText="1"/>
    </xf>
    <xf numFmtId="0" fontId="0" fillId="9" borderId="41" xfId="0" applyFont="1" applyFill="1" applyBorder="1" applyAlignment="1">
      <alignment horizontal="left" vertical="center" wrapText="1"/>
    </xf>
    <xf numFmtId="0" fontId="0" fillId="0" borderId="29" xfId="0" applyFill="1"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24" fillId="0" borderId="46" xfId="0" applyFont="1" applyBorder="1" applyAlignment="1">
      <alignment horizontal="left" vertical="top" wrapText="1"/>
    </xf>
    <xf numFmtId="0" fontId="29" fillId="0" borderId="33" xfId="0" applyFont="1" applyBorder="1" applyAlignment="1">
      <alignment horizontal="center" vertical="center"/>
    </xf>
    <xf numFmtId="0" fontId="29" fillId="0" borderId="28" xfId="0" applyFont="1" applyBorder="1" applyAlignment="1">
      <alignment horizontal="center" vertical="center"/>
    </xf>
    <xf numFmtId="2" fontId="9" fillId="0" borderId="1" xfId="0" applyNumberFormat="1" applyFont="1" applyBorder="1" applyAlignment="1">
      <alignment horizontal="center"/>
    </xf>
    <xf numFmtId="2" fontId="9" fillId="0" borderId="46" xfId="0" applyNumberFormat="1" applyFont="1" applyBorder="1" applyAlignment="1">
      <alignment horizontal="center"/>
    </xf>
    <xf numFmtId="0" fontId="6" fillId="0" borderId="47" xfId="1" applyFont="1" applyBorder="1" applyAlignment="1">
      <alignment horizontal="center"/>
    </xf>
    <xf numFmtId="0" fontId="6" fillId="0" borderId="46" xfId="1" applyFont="1" applyBorder="1" applyAlignment="1">
      <alignment horizontal="center"/>
    </xf>
    <xf numFmtId="0" fontId="29" fillId="0" borderId="1" xfId="0" applyFont="1" applyBorder="1" applyAlignment="1">
      <alignment horizontal="left" vertical="top" wrapText="1"/>
    </xf>
    <xf numFmtId="0" fontId="29" fillId="0" borderId="2" xfId="0" applyFont="1" applyBorder="1" applyAlignment="1">
      <alignment horizontal="left" vertical="top" wrapText="1"/>
    </xf>
    <xf numFmtId="0" fontId="29" fillId="0" borderId="46" xfId="0" applyFont="1" applyBorder="1" applyAlignment="1">
      <alignment horizontal="left" vertical="top" wrapText="1"/>
    </xf>
    <xf numFmtId="0" fontId="23" fillId="13" borderId="29" xfId="0" applyFont="1" applyFill="1" applyBorder="1" applyAlignment="1">
      <alignment horizontal="left" vertical="center"/>
    </xf>
    <xf numFmtId="0" fontId="23" fillId="13" borderId="0" xfId="0" applyFont="1" applyFill="1" applyBorder="1" applyAlignment="1">
      <alignment horizontal="left" vertical="center"/>
    </xf>
    <xf numFmtId="0" fontId="23" fillId="13" borderId="30" xfId="0" applyFont="1" applyFill="1" applyBorder="1" applyAlignment="1">
      <alignment horizontal="left" vertical="center"/>
    </xf>
    <xf numFmtId="0" fontId="23" fillId="13" borderId="29" xfId="0" applyFont="1" applyFill="1" applyBorder="1" applyAlignment="1">
      <alignment horizontal="left" vertical="center" wrapText="1"/>
    </xf>
    <xf numFmtId="0" fontId="23" fillId="13" borderId="0" xfId="0" applyFont="1" applyFill="1" applyBorder="1" applyAlignment="1">
      <alignment horizontal="left" vertical="center" wrapText="1"/>
    </xf>
    <xf numFmtId="0" fontId="23" fillId="13" borderId="30" xfId="0" applyFont="1" applyFill="1" applyBorder="1" applyAlignment="1">
      <alignment horizontal="left" vertical="center" wrapText="1"/>
    </xf>
    <xf numFmtId="0" fontId="23" fillId="13" borderId="25" xfId="0" applyFont="1" applyFill="1" applyBorder="1" applyAlignment="1">
      <alignment horizontal="left" vertical="center" wrapText="1"/>
    </xf>
    <xf numFmtId="0" fontId="23" fillId="13" borderId="26" xfId="0" applyFont="1" applyFill="1" applyBorder="1" applyAlignment="1">
      <alignment horizontal="left" vertical="center" wrapText="1"/>
    </xf>
    <xf numFmtId="0" fontId="23" fillId="13" borderId="27" xfId="0" applyFont="1" applyFill="1" applyBorder="1" applyAlignment="1">
      <alignment horizontal="left" vertical="center"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0" fontId="23" fillId="0" borderId="6" xfId="0" applyFont="1" applyBorder="1" applyAlignment="1">
      <alignment horizontal="left" vertical="top" wrapText="1"/>
    </xf>
    <xf numFmtId="0" fontId="29" fillId="13" borderId="6" xfId="0" applyFont="1" applyFill="1" applyBorder="1" applyAlignment="1">
      <alignment horizontal="center" vertical="center" wrapText="1"/>
    </xf>
    <xf numFmtId="0" fontId="29" fillId="13" borderId="30" xfId="0" applyFont="1" applyFill="1" applyBorder="1" applyAlignment="1">
      <alignment horizontal="center" vertical="center" wrapText="1"/>
    </xf>
    <xf numFmtId="0" fontId="29" fillId="13" borderId="27" xfId="0" applyFont="1" applyFill="1" applyBorder="1" applyAlignment="1">
      <alignment horizontal="center" vertical="center" wrapText="1"/>
    </xf>
    <xf numFmtId="0" fontId="29" fillId="13" borderId="33" xfId="0" applyFont="1" applyFill="1" applyBorder="1" applyAlignment="1">
      <alignment horizontal="center" vertical="center" wrapText="1"/>
    </xf>
    <xf numFmtId="0" fontId="29" fillId="13" borderId="34" xfId="0" applyFont="1" applyFill="1" applyBorder="1" applyAlignment="1">
      <alignment horizontal="center" vertical="center" wrapText="1"/>
    </xf>
    <xf numFmtId="0" fontId="29" fillId="13" borderId="28" xfId="0" applyFont="1" applyFill="1" applyBorder="1" applyAlignment="1">
      <alignment horizontal="center" vertical="center" wrapText="1"/>
    </xf>
    <xf numFmtId="0" fontId="23" fillId="13" borderId="25" xfId="0" applyFont="1" applyFill="1" applyBorder="1" applyAlignment="1">
      <alignment horizontal="left" vertical="center"/>
    </xf>
    <xf numFmtId="0" fontId="23" fillId="13" borderId="26" xfId="0" applyFont="1" applyFill="1" applyBorder="1" applyAlignment="1">
      <alignment horizontal="left" vertical="center"/>
    </xf>
    <xf numFmtId="0" fontId="23" fillId="13" borderId="27" xfId="0" applyFont="1"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0" fillId="0" borderId="65" xfId="0" applyFill="1" applyBorder="1" applyAlignment="1">
      <alignment horizontal="left" vertical="top" wrapText="1"/>
    </xf>
  </cellXfs>
  <cellStyles count="16">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1" builtinId="8"/>
    <cellStyle name="Normal" xfId="0" builtinId="0"/>
    <cellStyle name="Normal 2 7" xfId="2"/>
  </cellStyles>
  <dxfs count="158">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b val="0"/>
        <i/>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medium">
          <color auto="1"/>
        </left>
        <right/>
        <top style="medium">
          <color auto="1"/>
        </top>
        <bottom style="medium">
          <color auto="1"/>
        </bottom>
        <vertical/>
        <horizontal/>
      </border>
      <protection locked="0" hidden="0"/>
    </dxf>
    <dxf>
      <font>
        <b/>
        <i/>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90" wrapText="1" indent="0" justifyLastLine="0" shrinkToFit="0" readingOrder="0"/>
      <border diagonalUp="0" diagonalDown="0">
        <left style="medium">
          <color auto="1"/>
        </left>
        <right style="medium">
          <color auto="1"/>
        </right>
        <top style="medium">
          <color auto="1"/>
        </top>
        <bottom/>
        <vertical/>
        <horizontal/>
      </border>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border diagonalUp="0" diagonalDown="0">
        <left style="thin">
          <color auto="1"/>
        </left>
        <right style="thin">
          <color auto="1"/>
        </right>
        <top/>
        <bottom/>
        <vertical style="thin">
          <color auto="1"/>
        </vertical>
        <horizontal style="thin">
          <color auto="1"/>
        </horizontal>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border diagonalUp="0" diagonalDown="0">
        <left style="thin">
          <color auto="1"/>
        </left>
        <right style="thin">
          <color auto="1"/>
        </right>
        <top/>
        <bottom/>
        <vertical style="thin">
          <color auto="1"/>
        </vertical>
        <horizontal style="thin">
          <color auto="1"/>
        </horizontal>
      </border>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border diagonalUp="0" diagonalDown="0">
        <left style="thin">
          <color auto="1"/>
        </left>
        <right style="thin">
          <color auto="1"/>
        </right>
        <top/>
        <bottom/>
        <vertical style="thin">
          <color auto="1"/>
        </vertical>
        <horizontal style="thin">
          <color auto="1"/>
        </horizontal>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border diagonalUp="0" diagonalDown="0">
        <left style="thin">
          <color auto="1"/>
        </left>
        <right style="thin">
          <color auto="1"/>
        </right>
        <top/>
        <bottom/>
        <vertical style="thin">
          <color auto="1"/>
        </vertical>
        <horizontal style="thin">
          <color auto="1"/>
        </horizontal>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border diagonalUp="0" diagonalDown="0">
        <left style="thin">
          <color auto="1"/>
        </left>
        <right style="thin">
          <color auto="1"/>
        </right>
        <top/>
        <bottom/>
        <vertical style="thin">
          <color auto="1"/>
        </vertical>
        <horizontal style="thin">
          <color auto="1"/>
        </horizontal>
      </border>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border diagonalUp="0" diagonalDown="0">
        <left style="thin">
          <color auto="1"/>
        </left>
        <right style="thin">
          <color auto="1"/>
        </right>
        <top/>
        <bottom/>
        <vertical style="thin">
          <color auto="1"/>
        </vertical>
        <horizontal style="thin">
          <color auto="1"/>
        </horizontal>
      </border>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outline="0">
        <left style="medium">
          <color auto="1"/>
        </left>
        <right style="medium">
          <color auto="1"/>
        </right>
        <top style="medium">
          <color auto="1"/>
        </top>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outline="0">
        <left style="medium">
          <color auto="1"/>
        </left>
        <right style="thin">
          <color auto="1"/>
        </right>
        <top style="thin">
          <color auto="1"/>
        </top>
        <bottom style="medium">
          <color auto="1"/>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border diagonalUp="0" diagonalDown="0">
        <left style="thin">
          <color auto="1"/>
        </left>
        <right style="thin">
          <color auto="1"/>
        </right>
        <top/>
        <bottom/>
        <vertical style="thin">
          <color auto="1"/>
        </vertical>
        <horizontal/>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diagonalUp="0" diagonalDown="0">
        <left/>
        <right/>
        <top/>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border diagonalUp="0" diagonalDown="0">
        <left style="thin">
          <color auto="1"/>
        </left>
        <right style="thin">
          <color auto="1"/>
        </right>
        <top/>
        <bottom/>
        <vertical style="thin">
          <color auto="1"/>
        </vertical>
        <horizontal/>
      </border>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b val="0"/>
        <i/>
        <strike val="0"/>
        <condense val="0"/>
        <extend val="0"/>
        <outline val="0"/>
        <shadow val="0"/>
        <u val="none"/>
        <vertAlign val="baseline"/>
        <sz val="11"/>
        <color rgb="FFFF0000"/>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outline="0">
        <left style="medium">
          <color auto="1"/>
        </left>
        <right style="thin">
          <color auto="1"/>
        </right>
        <top style="thin">
          <color auto="1"/>
        </top>
        <bottom style="medium">
          <color auto="1"/>
        </bottom>
      </border>
    </dxf>
    <dxf>
      <font>
        <b val="0"/>
        <i/>
        <strike val="0"/>
        <condense val="0"/>
        <extend val="0"/>
        <outline val="0"/>
        <shadow val="0"/>
        <u val="none"/>
        <vertAlign val="baseline"/>
        <sz val="11"/>
        <color rgb="FFFF0000"/>
        <name val="Calibri"/>
        <scheme val="minor"/>
      </font>
      <fill>
        <patternFill patternType="solid">
          <fgColor indexed="64"/>
          <bgColor rgb="FFEAEAEA"/>
        </patternFill>
      </fill>
      <alignment horizontal="general" vertical="top" textRotation="0" wrapText="1" indent="0" justifyLastLine="0" shrinkToFit="0" readingOrder="0"/>
    </dxf>
    <dxf>
      <font>
        <strike val="0"/>
        <outline val="0"/>
        <shadow val="0"/>
        <u val="none"/>
        <vertAlign val="baseline"/>
        <color rgb="FFFF0000"/>
        <name val="Calibri"/>
        <scheme val="minor"/>
      </font>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outline="0">
        <left style="medium">
          <color auto="1"/>
        </left>
        <right style="thin">
          <color auto="1"/>
        </right>
        <top style="thin">
          <color auto="1"/>
        </top>
        <bottom style="medium">
          <color auto="1"/>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outline="0">
        <left style="medium">
          <color auto="1"/>
        </left>
        <right style="thin">
          <color auto="1"/>
        </right>
        <top style="thin">
          <color auto="1"/>
        </top>
        <bottom style="medium">
          <color auto="1"/>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outline="0">
        <left style="medium">
          <color auto="1"/>
        </left>
        <right style="thin">
          <color auto="1"/>
        </right>
        <top style="thin">
          <color auto="1"/>
        </top>
        <bottom style="medium">
          <color auto="1"/>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border diagonalUp="0" diagonalDown="0" outline="0">
        <left/>
        <right/>
        <top/>
        <bottom/>
      </border>
    </dxf>
    <dxf>
      <border outline="0">
        <left style="medium">
          <color auto="1"/>
        </left>
        <right style="thin">
          <color auto="1"/>
        </right>
        <top style="thin">
          <color auto="1"/>
        </top>
        <bottom style="medium">
          <color auto="1"/>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general" vertical="top" textRotation="0" wrapText="1" indent="0" justifyLastLine="0" shrinkToFit="0" readingOrder="0"/>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b val="0"/>
        <i/>
        <strike val="0"/>
        <condense val="0"/>
        <extend val="0"/>
        <outline val="0"/>
        <shadow val="0"/>
        <u val="none"/>
        <vertAlign val="baseline"/>
        <sz val="11"/>
        <color theme="1"/>
        <name val="Calibri"/>
        <scheme val="minor"/>
      </font>
      <numFmt numFmtId="30" formatCode="@"/>
      <fill>
        <patternFill patternType="solid">
          <fgColor indexed="64"/>
          <bgColor rgb="FFEAEAEA"/>
        </patternFill>
      </fill>
      <alignment horizontal="center" vertical="top" textRotation="0" wrapText="1" indent="0" justifyLastLine="0" shrinkToFit="0" readingOrder="0"/>
      <border diagonalUp="0" diagonalDown="0">
        <left/>
        <right/>
        <top style="thin">
          <color auto="1"/>
        </top>
        <bottom style="thin">
          <color auto="1"/>
        </bottom>
        <vertical/>
        <horizontal style="thin">
          <color auto="1"/>
        </horizontal>
      </border>
    </dxf>
    <dxf>
      <font>
        <b val="0"/>
        <i/>
        <strike val="0"/>
        <condense val="0"/>
        <extend val="0"/>
        <outline val="0"/>
        <shadow val="0"/>
        <u val="none"/>
        <vertAlign val="baseline"/>
        <sz val="11"/>
        <color auto="1"/>
        <name val="Calibri"/>
        <scheme val="minor"/>
      </font>
      <numFmt numFmtId="30" formatCode="@"/>
      <fill>
        <patternFill patternType="solid">
          <fgColor indexed="64"/>
          <bgColor rgb="FFEAEAEA"/>
        </patternFill>
      </fill>
      <alignment horizontal="center" vertical="top" textRotation="0" wrapText="1" indent="0" justifyLastLine="0" shrinkToFit="0" readingOrder="0"/>
      <border diagonalUp="0" diagonalDown="0" outline="0">
        <left/>
        <right/>
        <top/>
        <bottom/>
      </border>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11"/>
        <color theme="1"/>
        <name val="Calibri"/>
        <scheme val="minor"/>
      </font>
      <fill>
        <patternFill patternType="solid">
          <fgColor indexed="64"/>
          <bgColor rgb="FFEAEAEA"/>
        </patternFill>
      </fill>
      <alignment horizontal="center" vertical="top" textRotation="0" wrapText="1" indent="0" justifyLastLine="0" shrinkToFit="0" readingOrder="0"/>
    </dxf>
    <dxf>
      <border diagonalUp="0" diagonalDown="0">
        <left style="medium">
          <color auto="1"/>
        </left>
        <right style="medium">
          <color auto="1"/>
        </right>
        <top/>
        <bottom/>
        <vertical style="medium">
          <color auto="1"/>
        </vertical>
        <horizontal/>
      </border>
    </dxf>
    <dxf>
      <font>
        <strike val="0"/>
        <color auto="1"/>
      </font>
      <fill>
        <patternFill patternType="solid">
          <fgColor indexed="64"/>
          <bgColor rgb="FFFF0000"/>
        </patternFill>
      </fill>
    </dxf>
    <dxf>
      <font>
        <strike val="0"/>
        <color auto="1"/>
      </font>
      <fill>
        <patternFill patternType="solid">
          <fgColor indexed="64"/>
          <bgColor rgb="FFFFFF00"/>
        </patternFill>
      </fill>
    </dxf>
    <dxf>
      <fill>
        <patternFill>
          <bgColor rgb="FFFFFF00"/>
        </patternFill>
      </fill>
    </dxf>
    <dxf>
      <fill>
        <patternFill>
          <bgColor rgb="FFFF0000"/>
        </patternFill>
      </fill>
    </dxf>
    <dxf>
      <fill>
        <patternFill>
          <bgColor rgb="FF00B050"/>
        </patternFill>
      </fill>
    </dxf>
    <dxf>
      <fill>
        <patternFill patternType="solid">
          <fgColor indexed="64"/>
          <bgColor rgb="FF0000FF"/>
        </patternFill>
      </fill>
    </dxf>
    <dxf>
      <fill>
        <patternFill>
          <bgColor rgb="FF0070C0"/>
        </patternFill>
      </fill>
    </dxf>
    <dxf>
      <font>
        <strike val="0"/>
        <color auto="1"/>
      </font>
      <fill>
        <patternFill patternType="solid">
          <fgColor indexed="64"/>
          <bgColor rgb="FFFF0000"/>
        </patternFill>
      </fill>
    </dxf>
    <dxf>
      <font>
        <strike val="0"/>
        <color auto="1"/>
      </font>
      <fill>
        <patternFill patternType="solid">
          <fgColor indexed="64"/>
          <bgColor rgb="FFFFFF00"/>
        </patternFill>
      </fill>
    </dxf>
    <dxf>
      <font>
        <strike val="0"/>
        <color auto="1"/>
      </font>
      <fill>
        <patternFill patternType="solid">
          <fgColor indexed="64"/>
          <bgColor rgb="FF1B9930"/>
        </patternFill>
      </fill>
    </dxf>
    <dxf>
      <font>
        <strike val="0"/>
        <color auto="1"/>
      </font>
      <fill>
        <patternFill patternType="solid">
          <fgColor indexed="64"/>
          <bgColor rgb="FF0000FF"/>
        </patternFill>
      </fill>
    </dxf>
    <dxf>
      <font>
        <color auto="1"/>
      </font>
      <fill>
        <patternFill patternType="none">
          <fgColor indexed="64"/>
          <bgColor auto="1"/>
        </patternFill>
      </fill>
    </dxf>
    <dxf>
      <fill>
        <patternFill>
          <bgColor rgb="FFFFFF00"/>
        </patternFill>
      </fill>
    </dxf>
    <dxf>
      <fill>
        <patternFill>
          <bgColor rgb="FFFF0000"/>
        </patternFill>
      </fill>
    </dxf>
    <dxf>
      <fill>
        <patternFill>
          <bgColor rgb="FF00B050"/>
        </patternFill>
      </fill>
    </dxf>
    <dxf>
      <fill>
        <patternFill>
          <bgColor rgb="FF00B0F0"/>
        </patternFill>
      </fill>
    </dxf>
    <dxf>
      <fill>
        <patternFill patternType="solid">
          <fgColor indexed="64"/>
          <bgColor rgb="FF0000FF"/>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aredStrings" Target="sharedStrings.xml"/><Relationship Id="rId1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90AA843-118B-F840-BE64-BEE87AC187DF}" type="doc">
      <dgm:prSet loTypeId="urn:microsoft.com/office/officeart/2005/8/layout/hProcess3" loCatId="" qsTypeId="urn:microsoft.com/office/officeart/2005/8/quickstyle/simple4" qsCatId="simple" csTypeId="urn:microsoft.com/office/officeart/2005/8/colors/accent1_2" csCatId="accent1" phldr="1"/>
      <dgm:spPr/>
    </dgm:pt>
    <dgm:pt modelId="{0D29AE87-11E4-6D42-86E8-36C03FC73001}">
      <dgm:prSet phldrT="[Text]"/>
      <dgm:spPr/>
      <dgm:t>
        <a:bodyPr/>
        <a:lstStyle/>
        <a:p>
          <a:r>
            <a:rPr lang="en-US"/>
            <a:t>EVALUATOR ENTER SCORE HERE</a:t>
          </a:r>
        </a:p>
      </dgm:t>
    </dgm:pt>
    <dgm:pt modelId="{E9E22906-FE27-2440-97A7-31B6DBD895E2}" type="parTrans" cxnId="{34A3ADC0-22AC-B04C-9A0D-C3BD122E4689}">
      <dgm:prSet/>
      <dgm:spPr/>
      <dgm:t>
        <a:bodyPr/>
        <a:lstStyle/>
        <a:p>
          <a:endParaRPr lang="en-US"/>
        </a:p>
      </dgm:t>
    </dgm:pt>
    <dgm:pt modelId="{2E14D359-1B99-FB44-9BFC-2A1145EFE32F}" type="sibTrans" cxnId="{34A3ADC0-22AC-B04C-9A0D-C3BD122E4689}">
      <dgm:prSet/>
      <dgm:spPr/>
      <dgm:t>
        <a:bodyPr/>
        <a:lstStyle/>
        <a:p>
          <a:endParaRPr lang="en-US"/>
        </a:p>
      </dgm:t>
    </dgm:pt>
    <dgm:pt modelId="{76C583B7-814F-8946-A245-80E3923AFDA6}">
      <dgm:prSet phldrT="[Text]"/>
      <dgm:spPr/>
      <dgm:t>
        <a:bodyPr/>
        <a:lstStyle/>
        <a:p>
          <a:endParaRPr lang="en-US"/>
        </a:p>
      </dgm:t>
    </dgm:pt>
    <dgm:pt modelId="{E8C880DE-5DFD-6144-9D36-1BAA7E48B02B}" type="parTrans" cxnId="{E36A382F-3917-8E45-B94A-C389A63FB148}">
      <dgm:prSet/>
      <dgm:spPr/>
      <dgm:t>
        <a:bodyPr/>
        <a:lstStyle/>
        <a:p>
          <a:endParaRPr lang="en-US"/>
        </a:p>
      </dgm:t>
    </dgm:pt>
    <dgm:pt modelId="{DE137974-FC5A-FD41-AB3F-D5F8912D4B25}" type="sibTrans" cxnId="{E36A382F-3917-8E45-B94A-C389A63FB148}">
      <dgm:prSet/>
      <dgm:spPr/>
      <dgm:t>
        <a:bodyPr/>
        <a:lstStyle/>
        <a:p>
          <a:endParaRPr lang="en-US"/>
        </a:p>
      </dgm:t>
    </dgm:pt>
    <dgm:pt modelId="{895F1D70-A74E-ED4E-BD5B-71DBD4B83C10}" type="pres">
      <dgm:prSet presAssocID="{890AA843-118B-F840-BE64-BEE87AC187DF}" presName="Name0" presStyleCnt="0">
        <dgm:presLayoutVars>
          <dgm:dir/>
          <dgm:animLvl val="lvl"/>
          <dgm:resizeHandles val="exact"/>
        </dgm:presLayoutVars>
      </dgm:prSet>
      <dgm:spPr/>
    </dgm:pt>
    <dgm:pt modelId="{978DD5F3-BDAB-8A49-AA6B-A6E184081C52}" type="pres">
      <dgm:prSet presAssocID="{890AA843-118B-F840-BE64-BEE87AC187DF}" presName="dummy" presStyleCnt="0"/>
      <dgm:spPr/>
    </dgm:pt>
    <dgm:pt modelId="{56A7DA48-FAC1-8A4D-B087-DDD3F6415234}" type="pres">
      <dgm:prSet presAssocID="{890AA843-118B-F840-BE64-BEE87AC187DF}" presName="linH" presStyleCnt="0"/>
      <dgm:spPr/>
    </dgm:pt>
    <dgm:pt modelId="{511DD093-38F5-F346-981D-5DC852C59B54}" type="pres">
      <dgm:prSet presAssocID="{890AA843-118B-F840-BE64-BEE87AC187DF}" presName="padding1" presStyleCnt="0"/>
      <dgm:spPr/>
    </dgm:pt>
    <dgm:pt modelId="{C67A72E7-4880-F143-BA71-D0F9012F3D76}" type="pres">
      <dgm:prSet presAssocID="{0D29AE87-11E4-6D42-86E8-36C03FC73001}" presName="linV" presStyleCnt="0"/>
      <dgm:spPr/>
    </dgm:pt>
    <dgm:pt modelId="{399586B5-4EE4-C84A-99A7-BCFDBE2E1D38}" type="pres">
      <dgm:prSet presAssocID="{0D29AE87-11E4-6D42-86E8-36C03FC73001}" presName="spVertical1" presStyleCnt="0"/>
      <dgm:spPr/>
    </dgm:pt>
    <dgm:pt modelId="{CC18675F-6000-234B-901F-AA18370C8B18}" type="pres">
      <dgm:prSet presAssocID="{0D29AE87-11E4-6D42-86E8-36C03FC73001}" presName="parTx" presStyleLbl="revTx" presStyleIdx="0" presStyleCnt="2" custScaleX="331808" custScaleY="402865">
        <dgm:presLayoutVars>
          <dgm:chMax val="0"/>
          <dgm:chPref val="0"/>
          <dgm:bulletEnabled val="1"/>
        </dgm:presLayoutVars>
      </dgm:prSet>
      <dgm:spPr/>
      <dgm:t>
        <a:bodyPr/>
        <a:lstStyle/>
        <a:p>
          <a:endParaRPr lang="en-US"/>
        </a:p>
      </dgm:t>
    </dgm:pt>
    <dgm:pt modelId="{4FF66122-7026-5E48-981B-8DDE8BF9993E}" type="pres">
      <dgm:prSet presAssocID="{0D29AE87-11E4-6D42-86E8-36C03FC73001}" presName="spVertical2" presStyleCnt="0"/>
      <dgm:spPr/>
    </dgm:pt>
    <dgm:pt modelId="{9904A491-1022-C44F-B269-AFDD0E1A58DB}" type="pres">
      <dgm:prSet presAssocID="{0D29AE87-11E4-6D42-86E8-36C03FC73001}" presName="spVertical3" presStyleCnt="0"/>
      <dgm:spPr/>
    </dgm:pt>
    <dgm:pt modelId="{03152CE2-B1A2-9C44-9DFB-3B906F803984}" type="pres">
      <dgm:prSet presAssocID="{2E14D359-1B99-FB44-9BFC-2A1145EFE32F}" presName="space" presStyleCnt="0"/>
      <dgm:spPr/>
    </dgm:pt>
    <dgm:pt modelId="{4DFE8D00-9E0A-B64F-B8CA-9439AAE243CE}" type="pres">
      <dgm:prSet presAssocID="{76C583B7-814F-8946-A245-80E3923AFDA6}" presName="linV" presStyleCnt="0"/>
      <dgm:spPr/>
    </dgm:pt>
    <dgm:pt modelId="{F34FA0F9-8C19-E740-BB15-8FCEE76335C2}" type="pres">
      <dgm:prSet presAssocID="{76C583B7-814F-8946-A245-80E3923AFDA6}" presName="spVertical1" presStyleCnt="0"/>
      <dgm:spPr/>
    </dgm:pt>
    <dgm:pt modelId="{29896E4D-8BA3-D249-A921-AC4F9DC25F77}" type="pres">
      <dgm:prSet presAssocID="{76C583B7-814F-8946-A245-80E3923AFDA6}" presName="parTx" presStyleLbl="revTx" presStyleIdx="1" presStyleCnt="2" custLinFactNeighborY="16356">
        <dgm:presLayoutVars>
          <dgm:chMax val="0"/>
          <dgm:chPref val="0"/>
          <dgm:bulletEnabled val="1"/>
        </dgm:presLayoutVars>
      </dgm:prSet>
      <dgm:spPr/>
      <dgm:t>
        <a:bodyPr/>
        <a:lstStyle/>
        <a:p>
          <a:endParaRPr lang="en-US"/>
        </a:p>
      </dgm:t>
    </dgm:pt>
    <dgm:pt modelId="{12DF8E42-5FE8-904D-84EA-337F5D87A512}" type="pres">
      <dgm:prSet presAssocID="{76C583B7-814F-8946-A245-80E3923AFDA6}" presName="spVertical2" presStyleCnt="0"/>
      <dgm:spPr/>
    </dgm:pt>
    <dgm:pt modelId="{1C02DB7A-472E-EE40-9BA0-EF105C82AA3D}" type="pres">
      <dgm:prSet presAssocID="{76C583B7-814F-8946-A245-80E3923AFDA6}" presName="spVertical3" presStyleCnt="0"/>
      <dgm:spPr/>
    </dgm:pt>
    <dgm:pt modelId="{F5D327A0-1B7D-8340-9ABF-CB8B761F632B}" type="pres">
      <dgm:prSet presAssocID="{890AA843-118B-F840-BE64-BEE87AC187DF}" presName="padding2" presStyleCnt="0"/>
      <dgm:spPr/>
    </dgm:pt>
    <dgm:pt modelId="{2A02E943-92CC-0849-B8CB-83CF6B724B7D}" type="pres">
      <dgm:prSet presAssocID="{890AA843-118B-F840-BE64-BEE87AC187DF}" presName="negArrow" presStyleCnt="0"/>
      <dgm:spPr/>
    </dgm:pt>
    <dgm:pt modelId="{7D5E6D18-E789-3546-8AD1-60A39DB6AEDD}" type="pres">
      <dgm:prSet presAssocID="{890AA843-118B-F840-BE64-BEE87AC187DF}" presName="backgroundArrow" presStyleLbl="node1" presStyleIdx="0" presStyleCnt="1" custScaleX="93833" custLinFactNeighborX="691"/>
      <dgm:spPr/>
    </dgm:pt>
  </dgm:ptLst>
  <dgm:cxnLst>
    <dgm:cxn modelId="{E36A382F-3917-8E45-B94A-C389A63FB148}" srcId="{890AA843-118B-F840-BE64-BEE87AC187DF}" destId="{76C583B7-814F-8946-A245-80E3923AFDA6}" srcOrd="1" destOrd="0" parTransId="{E8C880DE-5DFD-6144-9D36-1BAA7E48B02B}" sibTransId="{DE137974-FC5A-FD41-AB3F-D5F8912D4B25}"/>
    <dgm:cxn modelId="{71415E40-37D7-EE44-B130-E2CC1B674613}" type="presOf" srcId="{0D29AE87-11E4-6D42-86E8-36C03FC73001}" destId="{CC18675F-6000-234B-901F-AA18370C8B18}" srcOrd="0" destOrd="0" presId="urn:microsoft.com/office/officeart/2005/8/layout/hProcess3"/>
    <dgm:cxn modelId="{E046B401-87DF-BC4E-89D9-B5BD0EE5B78B}" type="presOf" srcId="{76C583B7-814F-8946-A245-80E3923AFDA6}" destId="{29896E4D-8BA3-D249-A921-AC4F9DC25F77}" srcOrd="0" destOrd="0" presId="urn:microsoft.com/office/officeart/2005/8/layout/hProcess3"/>
    <dgm:cxn modelId="{3B7760B3-0F3F-2D42-8F29-2A2F1FF4164B}" type="presOf" srcId="{890AA843-118B-F840-BE64-BEE87AC187DF}" destId="{895F1D70-A74E-ED4E-BD5B-71DBD4B83C10}" srcOrd="0" destOrd="0" presId="urn:microsoft.com/office/officeart/2005/8/layout/hProcess3"/>
    <dgm:cxn modelId="{34A3ADC0-22AC-B04C-9A0D-C3BD122E4689}" srcId="{890AA843-118B-F840-BE64-BEE87AC187DF}" destId="{0D29AE87-11E4-6D42-86E8-36C03FC73001}" srcOrd="0" destOrd="0" parTransId="{E9E22906-FE27-2440-97A7-31B6DBD895E2}" sibTransId="{2E14D359-1B99-FB44-9BFC-2A1145EFE32F}"/>
    <dgm:cxn modelId="{B24666DA-517D-B849-956F-7872723E21D9}" type="presParOf" srcId="{895F1D70-A74E-ED4E-BD5B-71DBD4B83C10}" destId="{978DD5F3-BDAB-8A49-AA6B-A6E184081C52}" srcOrd="0" destOrd="0" presId="urn:microsoft.com/office/officeart/2005/8/layout/hProcess3"/>
    <dgm:cxn modelId="{48CE2496-DA50-3C47-B0EF-F8E5C8E2C657}" type="presParOf" srcId="{895F1D70-A74E-ED4E-BD5B-71DBD4B83C10}" destId="{56A7DA48-FAC1-8A4D-B087-DDD3F6415234}" srcOrd="1" destOrd="0" presId="urn:microsoft.com/office/officeart/2005/8/layout/hProcess3"/>
    <dgm:cxn modelId="{C3B05702-C6AD-E840-97EA-22F71301001C}" type="presParOf" srcId="{56A7DA48-FAC1-8A4D-B087-DDD3F6415234}" destId="{511DD093-38F5-F346-981D-5DC852C59B54}" srcOrd="0" destOrd="0" presId="urn:microsoft.com/office/officeart/2005/8/layout/hProcess3"/>
    <dgm:cxn modelId="{92D8A4CD-5149-6E40-B8B2-080335C0ABB2}" type="presParOf" srcId="{56A7DA48-FAC1-8A4D-B087-DDD3F6415234}" destId="{C67A72E7-4880-F143-BA71-D0F9012F3D76}" srcOrd="1" destOrd="0" presId="urn:microsoft.com/office/officeart/2005/8/layout/hProcess3"/>
    <dgm:cxn modelId="{0CF7F635-078C-7548-855A-68107C112127}" type="presParOf" srcId="{C67A72E7-4880-F143-BA71-D0F9012F3D76}" destId="{399586B5-4EE4-C84A-99A7-BCFDBE2E1D38}" srcOrd="0" destOrd="0" presId="urn:microsoft.com/office/officeart/2005/8/layout/hProcess3"/>
    <dgm:cxn modelId="{5C911AC9-CABB-F947-93D4-016CFC6E31CC}" type="presParOf" srcId="{C67A72E7-4880-F143-BA71-D0F9012F3D76}" destId="{CC18675F-6000-234B-901F-AA18370C8B18}" srcOrd="1" destOrd="0" presId="urn:microsoft.com/office/officeart/2005/8/layout/hProcess3"/>
    <dgm:cxn modelId="{7DA9257B-284B-0C4D-8283-0F464652479F}" type="presParOf" srcId="{C67A72E7-4880-F143-BA71-D0F9012F3D76}" destId="{4FF66122-7026-5E48-981B-8DDE8BF9993E}" srcOrd="2" destOrd="0" presId="urn:microsoft.com/office/officeart/2005/8/layout/hProcess3"/>
    <dgm:cxn modelId="{EF05FDDD-3B1A-E542-846C-FB9F567FD36B}" type="presParOf" srcId="{C67A72E7-4880-F143-BA71-D0F9012F3D76}" destId="{9904A491-1022-C44F-B269-AFDD0E1A58DB}" srcOrd="3" destOrd="0" presId="urn:microsoft.com/office/officeart/2005/8/layout/hProcess3"/>
    <dgm:cxn modelId="{20E00235-4FCC-6D45-9F2F-80B4A0F3FDFF}" type="presParOf" srcId="{56A7DA48-FAC1-8A4D-B087-DDD3F6415234}" destId="{03152CE2-B1A2-9C44-9DFB-3B906F803984}" srcOrd="2" destOrd="0" presId="urn:microsoft.com/office/officeart/2005/8/layout/hProcess3"/>
    <dgm:cxn modelId="{1C505D21-F3BA-274D-9BA0-426FECFEBA56}" type="presParOf" srcId="{56A7DA48-FAC1-8A4D-B087-DDD3F6415234}" destId="{4DFE8D00-9E0A-B64F-B8CA-9439AAE243CE}" srcOrd="3" destOrd="0" presId="urn:microsoft.com/office/officeart/2005/8/layout/hProcess3"/>
    <dgm:cxn modelId="{3BCD550C-DCF4-E145-9661-0CCF60040434}" type="presParOf" srcId="{4DFE8D00-9E0A-B64F-B8CA-9439AAE243CE}" destId="{F34FA0F9-8C19-E740-BB15-8FCEE76335C2}" srcOrd="0" destOrd="0" presId="urn:microsoft.com/office/officeart/2005/8/layout/hProcess3"/>
    <dgm:cxn modelId="{10CF4F6E-A620-A640-ABCC-3DD5B9D560FC}" type="presParOf" srcId="{4DFE8D00-9E0A-B64F-B8CA-9439AAE243CE}" destId="{29896E4D-8BA3-D249-A921-AC4F9DC25F77}" srcOrd="1" destOrd="0" presId="urn:microsoft.com/office/officeart/2005/8/layout/hProcess3"/>
    <dgm:cxn modelId="{77460B33-81CB-5F45-A723-21A50002AE10}" type="presParOf" srcId="{4DFE8D00-9E0A-B64F-B8CA-9439AAE243CE}" destId="{12DF8E42-5FE8-904D-84EA-337F5D87A512}" srcOrd="2" destOrd="0" presId="urn:microsoft.com/office/officeart/2005/8/layout/hProcess3"/>
    <dgm:cxn modelId="{79F3BB5F-93F7-2D45-AC1B-06A6130414F3}" type="presParOf" srcId="{4DFE8D00-9E0A-B64F-B8CA-9439AAE243CE}" destId="{1C02DB7A-472E-EE40-9BA0-EF105C82AA3D}" srcOrd="3" destOrd="0" presId="urn:microsoft.com/office/officeart/2005/8/layout/hProcess3"/>
    <dgm:cxn modelId="{3C4454D5-5295-B542-9DEE-E7632E343378}" type="presParOf" srcId="{56A7DA48-FAC1-8A4D-B087-DDD3F6415234}" destId="{F5D327A0-1B7D-8340-9ABF-CB8B761F632B}" srcOrd="4" destOrd="0" presId="urn:microsoft.com/office/officeart/2005/8/layout/hProcess3"/>
    <dgm:cxn modelId="{2177641F-8E0F-864C-AC86-CCAC5B375505}" type="presParOf" srcId="{56A7DA48-FAC1-8A4D-B087-DDD3F6415234}" destId="{2A02E943-92CC-0849-B8CB-83CF6B724B7D}" srcOrd="5" destOrd="0" presId="urn:microsoft.com/office/officeart/2005/8/layout/hProcess3"/>
    <dgm:cxn modelId="{C66B5AB0-FB89-0944-8B61-4798BA7FFDD7}" type="presParOf" srcId="{56A7DA48-FAC1-8A4D-B087-DDD3F6415234}" destId="{7D5E6D18-E789-3546-8AD1-60A39DB6AEDD}" srcOrd="6"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90AA843-118B-F840-BE64-BEE87AC187DF}" type="doc">
      <dgm:prSet loTypeId="urn:microsoft.com/office/officeart/2005/8/layout/hProcess3" loCatId="" qsTypeId="urn:microsoft.com/office/officeart/2005/8/quickstyle/simple4" qsCatId="simple" csTypeId="urn:microsoft.com/office/officeart/2005/8/colors/accent1_2" csCatId="accent1" phldr="1"/>
      <dgm:spPr/>
    </dgm:pt>
    <dgm:pt modelId="{0D29AE87-11E4-6D42-86E8-36C03FC73001}">
      <dgm:prSet phldrT="[Text]"/>
      <dgm:spPr/>
      <dgm:t>
        <a:bodyPr/>
        <a:lstStyle/>
        <a:p>
          <a:r>
            <a:rPr lang="en-US"/>
            <a:t>EVALUATOR ENTER SCORE HERE</a:t>
          </a:r>
        </a:p>
      </dgm:t>
    </dgm:pt>
    <dgm:pt modelId="{E9E22906-FE27-2440-97A7-31B6DBD895E2}" type="parTrans" cxnId="{34A3ADC0-22AC-B04C-9A0D-C3BD122E4689}">
      <dgm:prSet/>
      <dgm:spPr/>
      <dgm:t>
        <a:bodyPr/>
        <a:lstStyle/>
        <a:p>
          <a:endParaRPr lang="en-US"/>
        </a:p>
      </dgm:t>
    </dgm:pt>
    <dgm:pt modelId="{2E14D359-1B99-FB44-9BFC-2A1145EFE32F}" type="sibTrans" cxnId="{34A3ADC0-22AC-B04C-9A0D-C3BD122E4689}">
      <dgm:prSet/>
      <dgm:spPr/>
      <dgm:t>
        <a:bodyPr/>
        <a:lstStyle/>
        <a:p>
          <a:endParaRPr lang="en-US"/>
        </a:p>
      </dgm:t>
    </dgm:pt>
    <dgm:pt modelId="{76C583B7-814F-8946-A245-80E3923AFDA6}">
      <dgm:prSet phldrT="[Text]"/>
      <dgm:spPr/>
      <dgm:t>
        <a:bodyPr/>
        <a:lstStyle/>
        <a:p>
          <a:endParaRPr lang="en-US"/>
        </a:p>
      </dgm:t>
    </dgm:pt>
    <dgm:pt modelId="{E8C880DE-5DFD-6144-9D36-1BAA7E48B02B}" type="parTrans" cxnId="{E36A382F-3917-8E45-B94A-C389A63FB148}">
      <dgm:prSet/>
      <dgm:spPr/>
      <dgm:t>
        <a:bodyPr/>
        <a:lstStyle/>
        <a:p>
          <a:endParaRPr lang="en-US"/>
        </a:p>
      </dgm:t>
    </dgm:pt>
    <dgm:pt modelId="{DE137974-FC5A-FD41-AB3F-D5F8912D4B25}" type="sibTrans" cxnId="{E36A382F-3917-8E45-B94A-C389A63FB148}">
      <dgm:prSet/>
      <dgm:spPr/>
      <dgm:t>
        <a:bodyPr/>
        <a:lstStyle/>
        <a:p>
          <a:endParaRPr lang="en-US"/>
        </a:p>
      </dgm:t>
    </dgm:pt>
    <dgm:pt modelId="{895F1D70-A74E-ED4E-BD5B-71DBD4B83C10}" type="pres">
      <dgm:prSet presAssocID="{890AA843-118B-F840-BE64-BEE87AC187DF}" presName="Name0" presStyleCnt="0">
        <dgm:presLayoutVars>
          <dgm:dir/>
          <dgm:animLvl val="lvl"/>
          <dgm:resizeHandles val="exact"/>
        </dgm:presLayoutVars>
      </dgm:prSet>
      <dgm:spPr/>
    </dgm:pt>
    <dgm:pt modelId="{978DD5F3-BDAB-8A49-AA6B-A6E184081C52}" type="pres">
      <dgm:prSet presAssocID="{890AA843-118B-F840-BE64-BEE87AC187DF}" presName="dummy" presStyleCnt="0"/>
      <dgm:spPr/>
    </dgm:pt>
    <dgm:pt modelId="{56A7DA48-FAC1-8A4D-B087-DDD3F6415234}" type="pres">
      <dgm:prSet presAssocID="{890AA843-118B-F840-BE64-BEE87AC187DF}" presName="linH" presStyleCnt="0"/>
      <dgm:spPr/>
    </dgm:pt>
    <dgm:pt modelId="{511DD093-38F5-F346-981D-5DC852C59B54}" type="pres">
      <dgm:prSet presAssocID="{890AA843-118B-F840-BE64-BEE87AC187DF}" presName="padding1" presStyleCnt="0"/>
      <dgm:spPr/>
    </dgm:pt>
    <dgm:pt modelId="{C67A72E7-4880-F143-BA71-D0F9012F3D76}" type="pres">
      <dgm:prSet presAssocID="{0D29AE87-11E4-6D42-86E8-36C03FC73001}" presName="linV" presStyleCnt="0"/>
      <dgm:spPr/>
    </dgm:pt>
    <dgm:pt modelId="{399586B5-4EE4-C84A-99A7-BCFDBE2E1D38}" type="pres">
      <dgm:prSet presAssocID="{0D29AE87-11E4-6D42-86E8-36C03FC73001}" presName="spVertical1" presStyleCnt="0"/>
      <dgm:spPr/>
    </dgm:pt>
    <dgm:pt modelId="{CC18675F-6000-234B-901F-AA18370C8B18}" type="pres">
      <dgm:prSet presAssocID="{0D29AE87-11E4-6D42-86E8-36C03FC73001}" presName="parTx" presStyleLbl="revTx" presStyleIdx="0" presStyleCnt="2" custScaleX="331808" custScaleY="402865">
        <dgm:presLayoutVars>
          <dgm:chMax val="0"/>
          <dgm:chPref val="0"/>
          <dgm:bulletEnabled val="1"/>
        </dgm:presLayoutVars>
      </dgm:prSet>
      <dgm:spPr/>
      <dgm:t>
        <a:bodyPr/>
        <a:lstStyle/>
        <a:p>
          <a:endParaRPr lang="en-US"/>
        </a:p>
      </dgm:t>
    </dgm:pt>
    <dgm:pt modelId="{4FF66122-7026-5E48-981B-8DDE8BF9993E}" type="pres">
      <dgm:prSet presAssocID="{0D29AE87-11E4-6D42-86E8-36C03FC73001}" presName="spVertical2" presStyleCnt="0"/>
      <dgm:spPr/>
    </dgm:pt>
    <dgm:pt modelId="{9904A491-1022-C44F-B269-AFDD0E1A58DB}" type="pres">
      <dgm:prSet presAssocID="{0D29AE87-11E4-6D42-86E8-36C03FC73001}" presName="spVertical3" presStyleCnt="0"/>
      <dgm:spPr/>
    </dgm:pt>
    <dgm:pt modelId="{03152CE2-B1A2-9C44-9DFB-3B906F803984}" type="pres">
      <dgm:prSet presAssocID="{2E14D359-1B99-FB44-9BFC-2A1145EFE32F}" presName="space" presStyleCnt="0"/>
      <dgm:spPr/>
    </dgm:pt>
    <dgm:pt modelId="{4DFE8D00-9E0A-B64F-B8CA-9439AAE243CE}" type="pres">
      <dgm:prSet presAssocID="{76C583B7-814F-8946-A245-80E3923AFDA6}" presName="linV" presStyleCnt="0"/>
      <dgm:spPr/>
    </dgm:pt>
    <dgm:pt modelId="{F34FA0F9-8C19-E740-BB15-8FCEE76335C2}" type="pres">
      <dgm:prSet presAssocID="{76C583B7-814F-8946-A245-80E3923AFDA6}" presName="spVertical1" presStyleCnt="0"/>
      <dgm:spPr/>
    </dgm:pt>
    <dgm:pt modelId="{29896E4D-8BA3-D249-A921-AC4F9DC25F77}" type="pres">
      <dgm:prSet presAssocID="{76C583B7-814F-8946-A245-80E3923AFDA6}" presName="parTx" presStyleLbl="revTx" presStyleIdx="1" presStyleCnt="2" custLinFactNeighborY="16356">
        <dgm:presLayoutVars>
          <dgm:chMax val="0"/>
          <dgm:chPref val="0"/>
          <dgm:bulletEnabled val="1"/>
        </dgm:presLayoutVars>
      </dgm:prSet>
      <dgm:spPr/>
      <dgm:t>
        <a:bodyPr/>
        <a:lstStyle/>
        <a:p>
          <a:endParaRPr lang="en-US"/>
        </a:p>
      </dgm:t>
    </dgm:pt>
    <dgm:pt modelId="{12DF8E42-5FE8-904D-84EA-337F5D87A512}" type="pres">
      <dgm:prSet presAssocID="{76C583B7-814F-8946-A245-80E3923AFDA6}" presName="spVertical2" presStyleCnt="0"/>
      <dgm:spPr/>
    </dgm:pt>
    <dgm:pt modelId="{1C02DB7A-472E-EE40-9BA0-EF105C82AA3D}" type="pres">
      <dgm:prSet presAssocID="{76C583B7-814F-8946-A245-80E3923AFDA6}" presName="spVertical3" presStyleCnt="0"/>
      <dgm:spPr/>
    </dgm:pt>
    <dgm:pt modelId="{F5D327A0-1B7D-8340-9ABF-CB8B761F632B}" type="pres">
      <dgm:prSet presAssocID="{890AA843-118B-F840-BE64-BEE87AC187DF}" presName="padding2" presStyleCnt="0"/>
      <dgm:spPr/>
    </dgm:pt>
    <dgm:pt modelId="{2A02E943-92CC-0849-B8CB-83CF6B724B7D}" type="pres">
      <dgm:prSet presAssocID="{890AA843-118B-F840-BE64-BEE87AC187DF}" presName="negArrow" presStyleCnt="0"/>
      <dgm:spPr/>
    </dgm:pt>
    <dgm:pt modelId="{7D5E6D18-E789-3546-8AD1-60A39DB6AEDD}" type="pres">
      <dgm:prSet presAssocID="{890AA843-118B-F840-BE64-BEE87AC187DF}" presName="backgroundArrow" presStyleLbl="node1" presStyleIdx="0" presStyleCnt="1" custScaleX="93833" custLinFactNeighborX="691"/>
      <dgm:spPr/>
    </dgm:pt>
  </dgm:ptLst>
  <dgm:cxnLst>
    <dgm:cxn modelId="{3FFC75CD-06F4-8540-BC12-3A5FD0A6506A}" type="presOf" srcId="{76C583B7-814F-8946-A245-80E3923AFDA6}" destId="{29896E4D-8BA3-D249-A921-AC4F9DC25F77}" srcOrd="0" destOrd="0" presId="urn:microsoft.com/office/officeart/2005/8/layout/hProcess3"/>
    <dgm:cxn modelId="{E36A382F-3917-8E45-B94A-C389A63FB148}" srcId="{890AA843-118B-F840-BE64-BEE87AC187DF}" destId="{76C583B7-814F-8946-A245-80E3923AFDA6}" srcOrd="1" destOrd="0" parTransId="{E8C880DE-5DFD-6144-9D36-1BAA7E48B02B}" sibTransId="{DE137974-FC5A-FD41-AB3F-D5F8912D4B25}"/>
    <dgm:cxn modelId="{30151C41-5A50-BB4F-B0A9-1235789411CA}" type="presOf" srcId="{890AA843-118B-F840-BE64-BEE87AC187DF}" destId="{895F1D70-A74E-ED4E-BD5B-71DBD4B83C10}" srcOrd="0" destOrd="0" presId="urn:microsoft.com/office/officeart/2005/8/layout/hProcess3"/>
    <dgm:cxn modelId="{F3E0FECD-9259-5C4D-90E1-D63635FDD7A8}" type="presOf" srcId="{0D29AE87-11E4-6D42-86E8-36C03FC73001}" destId="{CC18675F-6000-234B-901F-AA18370C8B18}" srcOrd="0" destOrd="0" presId="urn:microsoft.com/office/officeart/2005/8/layout/hProcess3"/>
    <dgm:cxn modelId="{34A3ADC0-22AC-B04C-9A0D-C3BD122E4689}" srcId="{890AA843-118B-F840-BE64-BEE87AC187DF}" destId="{0D29AE87-11E4-6D42-86E8-36C03FC73001}" srcOrd="0" destOrd="0" parTransId="{E9E22906-FE27-2440-97A7-31B6DBD895E2}" sibTransId="{2E14D359-1B99-FB44-9BFC-2A1145EFE32F}"/>
    <dgm:cxn modelId="{7F079441-1921-D04C-967B-3520E0FF0A41}" type="presParOf" srcId="{895F1D70-A74E-ED4E-BD5B-71DBD4B83C10}" destId="{978DD5F3-BDAB-8A49-AA6B-A6E184081C52}" srcOrd="0" destOrd="0" presId="urn:microsoft.com/office/officeart/2005/8/layout/hProcess3"/>
    <dgm:cxn modelId="{F11A3397-C335-8941-8629-D9E338F20C76}" type="presParOf" srcId="{895F1D70-A74E-ED4E-BD5B-71DBD4B83C10}" destId="{56A7DA48-FAC1-8A4D-B087-DDD3F6415234}" srcOrd="1" destOrd="0" presId="urn:microsoft.com/office/officeart/2005/8/layout/hProcess3"/>
    <dgm:cxn modelId="{920891F4-3846-BA4D-993B-630F7D8CE35F}" type="presParOf" srcId="{56A7DA48-FAC1-8A4D-B087-DDD3F6415234}" destId="{511DD093-38F5-F346-981D-5DC852C59B54}" srcOrd="0" destOrd="0" presId="urn:microsoft.com/office/officeart/2005/8/layout/hProcess3"/>
    <dgm:cxn modelId="{4683C3C9-E226-F040-A9EB-80EF9BA0CCDF}" type="presParOf" srcId="{56A7DA48-FAC1-8A4D-B087-DDD3F6415234}" destId="{C67A72E7-4880-F143-BA71-D0F9012F3D76}" srcOrd="1" destOrd="0" presId="urn:microsoft.com/office/officeart/2005/8/layout/hProcess3"/>
    <dgm:cxn modelId="{826F9135-2D55-3C4A-A212-F439ED4735D8}" type="presParOf" srcId="{C67A72E7-4880-F143-BA71-D0F9012F3D76}" destId="{399586B5-4EE4-C84A-99A7-BCFDBE2E1D38}" srcOrd="0" destOrd="0" presId="urn:microsoft.com/office/officeart/2005/8/layout/hProcess3"/>
    <dgm:cxn modelId="{5F5C99D4-0ECB-9F4E-B427-B05C366DE68F}" type="presParOf" srcId="{C67A72E7-4880-F143-BA71-D0F9012F3D76}" destId="{CC18675F-6000-234B-901F-AA18370C8B18}" srcOrd="1" destOrd="0" presId="urn:microsoft.com/office/officeart/2005/8/layout/hProcess3"/>
    <dgm:cxn modelId="{6C1C215B-1AD5-F64B-83C2-A804E77631A5}" type="presParOf" srcId="{C67A72E7-4880-F143-BA71-D0F9012F3D76}" destId="{4FF66122-7026-5E48-981B-8DDE8BF9993E}" srcOrd="2" destOrd="0" presId="urn:microsoft.com/office/officeart/2005/8/layout/hProcess3"/>
    <dgm:cxn modelId="{EDD89870-9298-D84C-BCE2-FB2FC91AFD8E}" type="presParOf" srcId="{C67A72E7-4880-F143-BA71-D0F9012F3D76}" destId="{9904A491-1022-C44F-B269-AFDD0E1A58DB}" srcOrd="3" destOrd="0" presId="urn:microsoft.com/office/officeart/2005/8/layout/hProcess3"/>
    <dgm:cxn modelId="{69EB075B-7273-7648-92E3-8A9F9A5D71A7}" type="presParOf" srcId="{56A7DA48-FAC1-8A4D-B087-DDD3F6415234}" destId="{03152CE2-B1A2-9C44-9DFB-3B906F803984}" srcOrd="2" destOrd="0" presId="urn:microsoft.com/office/officeart/2005/8/layout/hProcess3"/>
    <dgm:cxn modelId="{37C374FF-830B-CA42-86A1-C11BD0A9901C}" type="presParOf" srcId="{56A7DA48-FAC1-8A4D-B087-DDD3F6415234}" destId="{4DFE8D00-9E0A-B64F-B8CA-9439AAE243CE}" srcOrd="3" destOrd="0" presId="urn:microsoft.com/office/officeart/2005/8/layout/hProcess3"/>
    <dgm:cxn modelId="{C01280F2-26C9-834B-8F2E-52795C192738}" type="presParOf" srcId="{4DFE8D00-9E0A-B64F-B8CA-9439AAE243CE}" destId="{F34FA0F9-8C19-E740-BB15-8FCEE76335C2}" srcOrd="0" destOrd="0" presId="urn:microsoft.com/office/officeart/2005/8/layout/hProcess3"/>
    <dgm:cxn modelId="{9EC0C9C8-EA49-7D4A-8B6C-D85EA46B89A8}" type="presParOf" srcId="{4DFE8D00-9E0A-B64F-B8CA-9439AAE243CE}" destId="{29896E4D-8BA3-D249-A921-AC4F9DC25F77}" srcOrd="1" destOrd="0" presId="urn:microsoft.com/office/officeart/2005/8/layout/hProcess3"/>
    <dgm:cxn modelId="{1D16F920-4973-4C4B-B27C-E51156767854}" type="presParOf" srcId="{4DFE8D00-9E0A-B64F-B8CA-9439AAE243CE}" destId="{12DF8E42-5FE8-904D-84EA-337F5D87A512}" srcOrd="2" destOrd="0" presId="urn:microsoft.com/office/officeart/2005/8/layout/hProcess3"/>
    <dgm:cxn modelId="{393AB22A-8B0C-584B-99AE-6E7C5DC4E3C1}" type="presParOf" srcId="{4DFE8D00-9E0A-B64F-B8CA-9439AAE243CE}" destId="{1C02DB7A-472E-EE40-9BA0-EF105C82AA3D}" srcOrd="3" destOrd="0" presId="urn:microsoft.com/office/officeart/2005/8/layout/hProcess3"/>
    <dgm:cxn modelId="{703EDA33-A659-5C4C-846A-429C19BF363B}" type="presParOf" srcId="{56A7DA48-FAC1-8A4D-B087-DDD3F6415234}" destId="{F5D327A0-1B7D-8340-9ABF-CB8B761F632B}" srcOrd="4" destOrd="0" presId="urn:microsoft.com/office/officeart/2005/8/layout/hProcess3"/>
    <dgm:cxn modelId="{45D630D7-C091-284F-A398-7F0835D003AB}" type="presParOf" srcId="{56A7DA48-FAC1-8A4D-B087-DDD3F6415234}" destId="{2A02E943-92CC-0849-B8CB-83CF6B724B7D}" srcOrd="5" destOrd="0" presId="urn:microsoft.com/office/officeart/2005/8/layout/hProcess3"/>
    <dgm:cxn modelId="{C7685B72-0155-F644-8F55-6E53D8AEFBF7}" type="presParOf" srcId="{56A7DA48-FAC1-8A4D-B087-DDD3F6415234}" destId="{7D5E6D18-E789-3546-8AD1-60A39DB6AEDD}" srcOrd="6" destOrd="0" presId="urn:microsoft.com/office/officeart/2005/8/layout/hProcess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890AA843-118B-F840-BE64-BEE87AC187DF}" type="doc">
      <dgm:prSet loTypeId="urn:microsoft.com/office/officeart/2005/8/layout/hProcess3" loCatId="" qsTypeId="urn:microsoft.com/office/officeart/2005/8/quickstyle/simple4" qsCatId="simple" csTypeId="urn:microsoft.com/office/officeart/2005/8/colors/accent1_2" csCatId="accent1" phldr="1"/>
      <dgm:spPr/>
    </dgm:pt>
    <dgm:pt modelId="{0D29AE87-11E4-6D42-86E8-36C03FC73001}">
      <dgm:prSet phldrT="[Text]"/>
      <dgm:spPr/>
      <dgm:t>
        <a:bodyPr/>
        <a:lstStyle/>
        <a:p>
          <a:r>
            <a:rPr lang="en-US"/>
            <a:t>EVALUATOR ENTER SCORE HERE</a:t>
          </a:r>
        </a:p>
      </dgm:t>
    </dgm:pt>
    <dgm:pt modelId="{E9E22906-FE27-2440-97A7-31B6DBD895E2}" type="parTrans" cxnId="{34A3ADC0-22AC-B04C-9A0D-C3BD122E4689}">
      <dgm:prSet/>
      <dgm:spPr/>
      <dgm:t>
        <a:bodyPr/>
        <a:lstStyle/>
        <a:p>
          <a:endParaRPr lang="en-US"/>
        </a:p>
      </dgm:t>
    </dgm:pt>
    <dgm:pt modelId="{2E14D359-1B99-FB44-9BFC-2A1145EFE32F}" type="sibTrans" cxnId="{34A3ADC0-22AC-B04C-9A0D-C3BD122E4689}">
      <dgm:prSet/>
      <dgm:spPr/>
      <dgm:t>
        <a:bodyPr/>
        <a:lstStyle/>
        <a:p>
          <a:endParaRPr lang="en-US"/>
        </a:p>
      </dgm:t>
    </dgm:pt>
    <dgm:pt modelId="{76C583B7-814F-8946-A245-80E3923AFDA6}">
      <dgm:prSet phldrT="[Text]"/>
      <dgm:spPr/>
      <dgm:t>
        <a:bodyPr/>
        <a:lstStyle/>
        <a:p>
          <a:endParaRPr lang="en-US"/>
        </a:p>
      </dgm:t>
    </dgm:pt>
    <dgm:pt modelId="{E8C880DE-5DFD-6144-9D36-1BAA7E48B02B}" type="parTrans" cxnId="{E36A382F-3917-8E45-B94A-C389A63FB148}">
      <dgm:prSet/>
      <dgm:spPr/>
      <dgm:t>
        <a:bodyPr/>
        <a:lstStyle/>
        <a:p>
          <a:endParaRPr lang="en-US"/>
        </a:p>
      </dgm:t>
    </dgm:pt>
    <dgm:pt modelId="{DE137974-FC5A-FD41-AB3F-D5F8912D4B25}" type="sibTrans" cxnId="{E36A382F-3917-8E45-B94A-C389A63FB148}">
      <dgm:prSet/>
      <dgm:spPr/>
      <dgm:t>
        <a:bodyPr/>
        <a:lstStyle/>
        <a:p>
          <a:endParaRPr lang="en-US"/>
        </a:p>
      </dgm:t>
    </dgm:pt>
    <dgm:pt modelId="{895F1D70-A74E-ED4E-BD5B-71DBD4B83C10}" type="pres">
      <dgm:prSet presAssocID="{890AA843-118B-F840-BE64-BEE87AC187DF}" presName="Name0" presStyleCnt="0">
        <dgm:presLayoutVars>
          <dgm:dir/>
          <dgm:animLvl val="lvl"/>
          <dgm:resizeHandles val="exact"/>
        </dgm:presLayoutVars>
      </dgm:prSet>
      <dgm:spPr/>
    </dgm:pt>
    <dgm:pt modelId="{978DD5F3-BDAB-8A49-AA6B-A6E184081C52}" type="pres">
      <dgm:prSet presAssocID="{890AA843-118B-F840-BE64-BEE87AC187DF}" presName="dummy" presStyleCnt="0"/>
      <dgm:spPr/>
    </dgm:pt>
    <dgm:pt modelId="{56A7DA48-FAC1-8A4D-B087-DDD3F6415234}" type="pres">
      <dgm:prSet presAssocID="{890AA843-118B-F840-BE64-BEE87AC187DF}" presName="linH" presStyleCnt="0"/>
      <dgm:spPr/>
    </dgm:pt>
    <dgm:pt modelId="{511DD093-38F5-F346-981D-5DC852C59B54}" type="pres">
      <dgm:prSet presAssocID="{890AA843-118B-F840-BE64-BEE87AC187DF}" presName="padding1" presStyleCnt="0"/>
      <dgm:spPr/>
    </dgm:pt>
    <dgm:pt modelId="{C67A72E7-4880-F143-BA71-D0F9012F3D76}" type="pres">
      <dgm:prSet presAssocID="{0D29AE87-11E4-6D42-86E8-36C03FC73001}" presName="linV" presStyleCnt="0"/>
      <dgm:spPr/>
    </dgm:pt>
    <dgm:pt modelId="{399586B5-4EE4-C84A-99A7-BCFDBE2E1D38}" type="pres">
      <dgm:prSet presAssocID="{0D29AE87-11E4-6D42-86E8-36C03FC73001}" presName="spVertical1" presStyleCnt="0"/>
      <dgm:spPr/>
    </dgm:pt>
    <dgm:pt modelId="{CC18675F-6000-234B-901F-AA18370C8B18}" type="pres">
      <dgm:prSet presAssocID="{0D29AE87-11E4-6D42-86E8-36C03FC73001}" presName="parTx" presStyleLbl="revTx" presStyleIdx="0" presStyleCnt="2" custScaleX="331808" custScaleY="402865">
        <dgm:presLayoutVars>
          <dgm:chMax val="0"/>
          <dgm:chPref val="0"/>
          <dgm:bulletEnabled val="1"/>
        </dgm:presLayoutVars>
      </dgm:prSet>
      <dgm:spPr/>
      <dgm:t>
        <a:bodyPr/>
        <a:lstStyle/>
        <a:p>
          <a:endParaRPr lang="en-US"/>
        </a:p>
      </dgm:t>
    </dgm:pt>
    <dgm:pt modelId="{4FF66122-7026-5E48-981B-8DDE8BF9993E}" type="pres">
      <dgm:prSet presAssocID="{0D29AE87-11E4-6D42-86E8-36C03FC73001}" presName="spVertical2" presStyleCnt="0"/>
      <dgm:spPr/>
    </dgm:pt>
    <dgm:pt modelId="{9904A491-1022-C44F-B269-AFDD0E1A58DB}" type="pres">
      <dgm:prSet presAssocID="{0D29AE87-11E4-6D42-86E8-36C03FC73001}" presName="spVertical3" presStyleCnt="0"/>
      <dgm:spPr/>
    </dgm:pt>
    <dgm:pt modelId="{03152CE2-B1A2-9C44-9DFB-3B906F803984}" type="pres">
      <dgm:prSet presAssocID="{2E14D359-1B99-FB44-9BFC-2A1145EFE32F}" presName="space" presStyleCnt="0"/>
      <dgm:spPr/>
    </dgm:pt>
    <dgm:pt modelId="{4DFE8D00-9E0A-B64F-B8CA-9439AAE243CE}" type="pres">
      <dgm:prSet presAssocID="{76C583B7-814F-8946-A245-80E3923AFDA6}" presName="linV" presStyleCnt="0"/>
      <dgm:spPr/>
    </dgm:pt>
    <dgm:pt modelId="{F34FA0F9-8C19-E740-BB15-8FCEE76335C2}" type="pres">
      <dgm:prSet presAssocID="{76C583B7-814F-8946-A245-80E3923AFDA6}" presName="spVertical1" presStyleCnt="0"/>
      <dgm:spPr/>
    </dgm:pt>
    <dgm:pt modelId="{29896E4D-8BA3-D249-A921-AC4F9DC25F77}" type="pres">
      <dgm:prSet presAssocID="{76C583B7-814F-8946-A245-80E3923AFDA6}" presName="parTx" presStyleLbl="revTx" presStyleIdx="1" presStyleCnt="2" custLinFactNeighborY="16356">
        <dgm:presLayoutVars>
          <dgm:chMax val="0"/>
          <dgm:chPref val="0"/>
          <dgm:bulletEnabled val="1"/>
        </dgm:presLayoutVars>
      </dgm:prSet>
      <dgm:spPr/>
      <dgm:t>
        <a:bodyPr/>
        <a:lstStyle/>
        <a:p>
          <a:endParaRPr lang="en-US"/>
        </a:p>
      </dgm:t>
    </dgm:pt>
    <dgm:pt modelId="{12DF8E42-5FE8-904D-84EA-337F5D87A512}" type="pres">
      <dgm:prSet presAssocID="{76C583B7-814F-8946-A245-80E3923AFDA6}" presName="spVertical2" presStyleCnt="0"/>
      <dgm:spPr/>
    </dgm:pt>
    <dgm:pt modelId="{1C02DB7A-472E-EE40-9BA0-EF105C82AA3D}" type="pres">
      <dgm:prSet presAssocID="{76C583B7-814F-8946-A245-80E3923AFDA6}" presName="spVertical3" presStyleCnt="0"/>
      <dgm:spPr/>
    </dgm:pt>
    <dgm:pt modelId="{F5D327A0-1B7D-8340-9ABF-CB8B761F632B}" type="pres">
      <dgm:prSet presAssocID="{890AA843-118B-F840-BE64-BEE87AC187DF}" presName="padding2" presStyleCnt="0"/>
      <dgm:spPr/>
    </dgm:pt>
    <dgm:pt modelId="{2A02E943-92CC-0849-B8CB-83CF6B724B7D}" type="pres">
      <dgm:prSet presAssocID="{890AA843-118B-F840-BE64-BEE87AC187DF}" presName="negArrow" presStyleCnt="0"/>
      <dgm:spPr/>
    </dgm:pt>
    <dgm:pt modelId="{7D5E6D18-E789-3546-8AD1-60A39DB6AEDD}" type="pres">
      <dgm:prSet presAssocID="{890AA843-118B-F840-BE64-BEE87AC187DF}" presName="backgroundArrow" presStyleLbl="node1" presStyleIdx="0" presStyleCnt="1" custScaleX="93833" custLinFactNeighborX="691"/>
      <dgm:spPr/>
    </dgm:pt>
  </dgm:ptLst>
  <dgm:cxnLst>
    <dgm:cxn modelId="{E36A382F-3917-8E45-B94A-C389A63FB148}" srcId="{890AA843-118B-F840-BE64-BEE87AC187DF}" destId="{76C583B7-814F-8946-A245-80E3923AFDA6}" srcOrd="1" destOrd="0" parTransId="{E8C880DE-5DFD-6144-9D36-1BAA7E48B02B}" sibTransId="{DE137974-FC5A-FD41-AB3F-D5F8912D4B25}"/>
    <dgm:cxn modelId="{EDA0BFB6-0F84-B74A-AAA4-C0370329B774}" type="presOf" srcId="{0D29AE87-11E4-6D42-86E8-36C03FC73001}" destId="{CC18675F-6000-234B-901F-AA18370C8B18}" srcOrd="0" destOrd="0" presId="urn:microsoft.com/office/officeart/2005/8/layout/hProcess3"/>
    <dgm:cxn modelId="{C8F7554C-DDD4-114F-B23A-16AA80EC5BAA}" type="presOf" srcId="{76C583B7-814F-8946-A245-80E3923AFDA6}" destId="{29896E4D-8BA3-D249-A921-AC4F9DC25F77}" srcOrd="0" destOrd="0" presId="urn:microsoft.com/office/officeart/2005/8/layout/hProcess3"/>
    <dgm:cxn modelId="{6AC11294-6842-AC44-B0AE-4D1296F0A8B7}" type="presOf" srcId="{890AA843-118B-F840-BE64-BEE87AC187DF}" destId="{895F1D70-A74E-ED4E-BD5B-71DBD4B83C10}" srcOrd="0" destOrd="0" presId="urn:microsoft.com/office/officeart/2005/8/layout/hProcess3"/>
    <dgm:cxn modelId="{34A3ADC0-22AC-B04C-9A0D-C3BD122E4689}" srcId="{890AA843-118B-F840-BE64-BEE87AC187DF}" destId="{0D29AE87-11E4-6D42-86E8-36C03FC73001}" srcOrd="0" destOrd="0" parTransId="{E9E22906-FE27-2440-97A7-31B6DBD895E2}" sibTransId="{2E14D359-1B99-FB44-9BFC-2A1145EFE32F}"/>
    <dgm:cxn modelId="{68AAF314-D2F9-E44E-A881-F80A666D40C9}" type="presParOf" srcId="{895F1D70-A74E-ED4E-BD5B-71DBD4B83C10}" destId="{978DD5F3-BDAB-8A49-AA6B-A6E184081C52}" srcOrd="0" destOrd="0" presId="urn:microsoft.com/office/officeart/2005/8/layout/hProcess3"/>
    <dgm:cxn modelId="{E8C913A9-E46E-2749-9DAA-E2498CA1C8E6}" type="presParOf" srcId="{895F1D70-A74E-ED4E-BD5B-71DBD4B83C10}" destId="{56A7DA48-FAC1-8A4D-B087-DDD3F6415234}" srcOrd="1" destOrd="0" presId="urn:microsoft.com/office/officeart/2005/8/layout/hProcess3"/>
    <dgm:cxn modelId="{386A93FE-2EBD-8343-9209-0BBF672829B4}" type="presParOf" srcId="{56A7DA48-FAC1-8A4D-B087-DDD3F6415234}" destId="{511DD093-38F5-F346-981D-5DC852C59B54}" srcOrd="0" destOrd="0" presId="urn:microsoft.com/office/officeart/2005/8/layout/hProcess3"/>
    <dgm:cxn modelId="{A7C88379-866A-BD40-85CC-54F85C93F66B}" type="presParOf" srcId="{56A7DA48-FAC1-8A4D-B087-DDD3F6415234}" destId="{C67A72E7-4880-F143-BA71-D0F9012F3D76}" srcOrd="1" destOrd="0" presId="urn:microsoft.com/office/officeart/2005/8/layout/hProcess3"/>
    <dgm:cxn modelId="{447B51E7-2CA8-E744-A8E5-D63DE0DC9B1F}" type="presParOf" srcId="{C67A72E7-4880-F143-BA71-D0F9012F3D76}" destId="{399586B5-4EE4-C84A-99A7-BCFDBE2E1D38}" srcOrd="0" destOrd="0" presId="urn:microsoft.com/office/officeart/2005/8/layout/hProcess3"/>
    <dgm:cxn modelId="{9338629B-C8FF-BF4C-95A1-166BB5DB2DA2}" type="presParOf" srcId="{C67A72E7-4880-F143-BA71-D0F9012F3D76}" destId="{CC18675F-6000-234B-901F-AA18370C8B18}" srcOrd="1" destOrd="0" presId="urn:microsoft.com/office/officeart/2005/8/layout/hProcess3"/>
    <dgm:cxn modelId="{76CFBED0-DB31-124B-9AEC-D64235A17497}" type="presParOf" srcId="{C67A72E7-4880-F143-BA71-D0F9012F3D76}" destId="{4FF66122-7026-5E48-981B-8DDE8BF9993E}" srcOrd="2" destOrd="0" presId="urn:microsoft.com/office/officeart/2005/8/layout/hProcess3"/>
    <dgm:cxn modelId="{B539888B-6FC9-C04A-B249-920375D258D8}" type="presParOf" srcId="{C67A72E7-4880-F143-BA71-D0F9012F3D76}" destId="{9904A491-1022-C44F-B269-AFDD0E1A58DB}" srcOrd="3" destOrd="0" presId="urn:microsoft.com/office/officeart/2005/8/layout/hProcess3"/>
    <dgm:cxn modelId="{47BC9B83-936B-A54F-87C5-652F66A1F734}" type="presParOf" srcId="{56A7DA48-FAC1-8A4D-B087-DDD3F6415234}" destId="{03152CE2-B1A2-9C44-9DFB-3B906F803984}" srcOrd="2" destOrd="0" presId="urn:microsoft.com/office/officeart/2005/8/layout/hProcess3"/>
    <dgm:cxn modelId="{4526C590-BFC8-B744-B697-E2D7ED79A77F}" type="presParOf" srcId="{56A7DA48-FAC1-8A4D-B087-DDD3F6415234}" destId="{4DFE8D00-9E0A-B64F-B8CA-9439AAE243CE}" srcOrd="3" destOrd="0" presId="urn:microsoft.com/office/officeart/2005/8/layout/hProcess3"/>
    <dgm:cxn modelId="{64E21D88-5EF3-BE45-AD66-A647CC3C3033}" type="presParOf" srcId="{4DFE8D00-9E0A-B64F-B8CA-9439AAE243CE}" destId="{F34FA0F9-8C19-E740-BB15-8FCEE76335C2}" srcOrd="0" destOrd="0" presId="urn:microsoft.com/office/officeart/2005/8/layout/hProcess3"/>
    <dgm:cxn modelId="{9039EB1E-4143-DC46-BA2E-8D1C3B373D36}" type="presParOf" srcId="{4DFE8D00-9E0A-B64F-B8CA-9439AAE243CE}" destId="{29896E4D-8BA3-D249-A921-AC4F9DC25F77}" srcOrd="1" destOrd="0" presId="urn:microsoft.com/office/officeart/2005/8/layout/hProcess3"/>
    <dgm:cxn modelId="{A7BF2B20-B18D-B446-B035-F54834295A9F}" type="presParOf" srcId="{4DFE8D00-9E0A-B64F-B8CA-9439AAE243CE}" destId="{12DF8E42-5FE8-904D-84EA-337F5D87A512}" srcOrd="2" destOrd="0" presId="urn:microsoft.com/office/officeart/2005/8/layout/hProcess3"/>
    <dgm:cxn modelId="{E41117CD-104E-4B44-BDC8-DA00626C1BFE}" type="presParOf" srcId="{4DFE8D00-9E0A-B64F-B8CA-9439AAE243CE}" destId="{1C02DB7A-472E-EE40-9BA0-EF105C82AA3D}" srcOrd="3" destOrd="0" presId="urn:microsoft.com/office/officeart/2005/8/layout/hProcess3"/>
    <dgm:cxn modelId="{EDAB7665-ED29-5947-96D3-7947B37DE0F0}" type="presParOf" srcId="{56A7DA48-FAC1-8A4D-B087-DDD3F6415234}" destId="{F5D327A0-1B7D-8340-9ABF-CB8B761F632B}" srcOrd="4" destOrd="0" presId="urn:microsoft.com/office/officeart/2005/8/layout/hProcess3"/>
    <dgm:cxn modelId="{9B36D569-3E5A-7A44-9BAD-54670D23A1A0}" type="presParOf" srcId="{56A7DA48-FAC1-8A4D-B087-DDD3F6415234}" destId="{2A02E943-92CC-0849-B8CB-83CF6B724B7D}" srcOrd="5" destOrd="0" presId="urn:microsoft.com/office/officeart/2005/8/layout/hProcess3"/>
    <dgm:cxn modelId="{1AED9E68-C138-9E49-8C66-A0B2E2B0D402}" type="presParOf" srcId="{56A7DA48-FAC1-8A4D-B087-DDD3F6415234}" destId="{7D5E6D18-E789-3546-8AD1-60A39DB6AEDD}" srcOrd="6" destOrd="0" presId="urn:microsoft.com/office/officeart/2005/8/layout/hProcess3"/>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890AA843-118B-F840-BE64-BEE87AC187DF}" type="doc">
      <dgm:prSet loTypeId="urn:microsoft.com/office/officeart/2005/8/layout/hProcess3" loCatId="" qsTypeId="urn:microsoft.com/office/officeart/2005/8/quickstyle/simple4" qsCatId="simple" csTypeId="urn:microsoft.com/office/officeart/2005/8/colors/accent1_2" csCatId="accent1" phldr="1"/>
      <dgm:spPr/>
    </dgm:pt>
    <dgm:pt modelId="{0D29AE87-11E4-6D42-86E8-36C03FC73001}">
      <dgm:prSet phldrT="[Text]"/>
      <dgm:spPr/>
      <dgm:t>
        <a:bodyPr/>
        <a:lstStyle/>
        <a:p>
          <a:r>
            <a:rPr lang="en-US"/>
            <a:t>EVALUATOR ENTER SCORE HERE</a:t>
          </a:r>
        </a:p>
      </dgm:t>
    </dgm:pt>
    <dgm:pt modelId="{E9E22906-FE27-2440-97A7-31B6DBD895E2}" type="parTrans" cxnId="{34A3ADC0-22AC-B04C-9A0D-C3BD122E4689}">
      <dgm:prSet/>
      <dgm:spPr/>
      <dgm:t>
        <a:bodyPr/>
        <a:lstStyle/>
        <a:p>
          <a:endParaRPr lang="en-US"/>
        </a:p>
      </dgm:t>
    </dgm:pt>
    <dgm:pt modelId="{2E14D359-1B99-FB44-9BFC-2A1145EFE32F}" type="sibTrans" cxnId="{34A3ADC0-22AC-B04C-9A0D-C3BD122E4689}">
      <dgm:prSet/>
      <dgm:spPr/>
      <dgm:t>
        <a:bodyPr/>
        <a:lstStyle/>
        <a:p>
          <a:endParaRPr lang="en-US"/>
        </a:p>
      </dgm:t>
    </dgm:pt>
    <dgm:pt modelId="{76C583B7-814F-8946-A245-80E3923AFDA6}">
      <dgm:prSet phldrT="[Text]"/>
      <dgm:spPr/>
      <dgm:t>
        <a:bodyPr/>
        <a:lstStyle/>
        <a:p>
          <a:endParaRPr lang="en-US"/>
        </a:p>
      </dgm:t>
    </dgm:pt>
    <dgm:pt modelId="{E8C880DE-5DFD-6144-9D36-1BAA7E48B02B}" type="parTrans" cxnId="{E36A382F-3917-8E45-B94A-C389A63FB148}">
      <dgm:prSet/>
      <dgm:spPr/>
      <dgm:t>
        <a:bodyPr/>
        <a:lstStyle/>
        <a:p>
          <a:endParaRPr lang="en-US"/>
        </a:p>
      </dgm:t>
    </dgm:pt>
    <dgm:pt modelId="{DE137974-FC5A-FD41-AB3F-D5F8912D4B25}" type="sibTrans" cxnId="{E36A382F-3917-8E45-B94A-C389A63FB148}">
      <dgm:prSet/>
      <dgm:spPr/>
      <dgm:t>
        <a:bodyPr/>
        <a:lstStyle/>
        <a:p>
          <a:endParaRPr lang="en-US"/>
        </a:p>
      </dgm:t>
    </dgm:pt>
    <dgm:pt modelId="{895F1D70-A74E-ED4E-BD5B-71DBD4B83C10}" type="pres">
      <dgm:prSet presAssocID="{890AA843-118B-F840-BE64-BEE87AC187DF}" presName="Name0" presStyleCnt="0">
        <dgm:presLayoutVars>
          <dgm:dir/>
          <dgm:animLvl val="lvl"/>
          <dgm:resizeHandles val="exact"/>
        </dgm:presLayoutVars>
      </dgm:prSet>
      <dgm:spPr/>
    </dgm:pt>
    <dgm:pt modelId="{978DD5F3-BDAB-8A49-AA6B-A6E184081C52}" type="pres">
      <dgm:prSet presAssocID="{890AA843-118B-F840-BE64-BEE87AC187DF}" presName="dummy" presStyleCnt="0"/>
      <dgm:spPr/>
    </dgm:pt>
    <dgm:pt modelId="{56A7DA48-FAC1-8A4D-B087-DDD3F6415234}" type="pres">
      <dgm:prSet presAssocID="{890AA843-118B-F840-BE64-BEE87AC187DF}" presName="linH" presStyleCnt="0"/>
      <dgm:spPr/>
    </dgm:pt>
    <dgm:pt modelId="{511DD093-38F5-F346-981D-5DC852C59B54}" type="pres">
      <dgm:prSet presAssocID="{890AA843-118B-F840-BE64-BEE87AC187DF}" presName="padding1" presStyleCnt="0"/>
      <dgm:spPr/>
    </dgm:pt>
    <dgm:pt modelId="{C67A72E7-4880-F143-BA71-D0F9012F3D76}" type="pres">
      <dgm:prSet presAssocID="{0D29AE87-11E4-6D42-86E8-36C03FC73001}" presName="linV" presStyleCnt="0"/>
      <dgm:spPr/>
    </dgm:pt>
    <dgm:pt modelId="{399586B5-4EE4-C84A-99A7-BCFDBE2E1D38}" type="pres">
      <dgm:prSet presAssocID="{0D29AE87-11E4-6D42-86E8-36C03FC73001}" presName="spVertical1" presStyleCnt="0"/>
      <dgm:spPr/>
    </dgm:pt>
    <dgm:pt modelId="{CC18675F-6000-234B-901F-AA18370C8B18}" type="pres">
      <dgm:prSet presAssocID="{0D29AE87-11E4-6D42-86E8-36C03FC73001}" presName="parTx" presStyleLbl="revTx" presStyleIdx="0" presStyleCnt="2" custScaleX="331808" custScaleY="402865">
        <dgm:presLayoutVars>
          <dgm:chMax val="0"/>
          <dgm:chPref val="0"/>
          <dgm:bulletEnabled val="1"/>
        </dgm:presLayoutVars>
      </dgm:prSet>
      <dgm:spPr/>
      <dgm:t>
        <a:bodyPr/>
        <a:lstStyle/>
        <a:p>
          <a:endParaRPr lang="en-US"/>
        </a:p>
      </dgm:t>
    </dgm:pt>
    <dgm:pt modelId="{4FF66122-7026-5E48-981B-8DDE8BF9993E}" type="pres">
      <dgm:prSet presAssocID="{0D29AE87-11E4-6D42-86E8-36C03FC73001}" presName="spVertical2" presStyleCnt="0"/>
      <dgm:spPr/>
    </dgm:pt>
    <dgm:pt modelId="{9904A491-1022-C44F-B269-AFDD0E1A58DB}" type="pres">
      <dgm:prSet presAssocID="{0D29AE87-11E4-6D42-86E8-36C03FC73001}" presName="spVertical3" presStyleCnt="0"/>
      <dgm:spPr/>
    </dgm:pt>
    <dgm:pt modelId="{03152CE2-B1A2-9C44-9DFB-3B906F803984}" type="pres">
      <dgm:prSet presAssocID="{2E14D359-1B99-FB44-9BFC-2A1145EFE32F}" presName="space" presStyleCnt="0"/>
      <dgm:spPr/>
    </dgm:pt>
    <dgm:pt modelId="{4DFE8D00-9E0A-B64F-B8CA-9439AAE243CE}" type="pres">
      <dgm:prSet presAssocID="{76C583B7-814F-8946-A245-80E3923AFDA6}" presName="linV" presStyleCnt="0"/>
      <dgm:spPr/>
    </dgm:pt>
    <dgm:pt modelId="{F34FA0F9-8C19-E740-BB15-8FCEE76335C2}" type="pres">
      <dgm:prSet presAssocID="{76C583B7-814F-8946-A245-80E3923AFDA6}" presName="spVertical1" presStyleCnt="0"/>
      <dgm:spPr/>
    </dgm:pt>
    <dgm:pt modelId="{29896E4D-8BA3-D249-A921-AC4F9DC25F77}" type="pres">
      <dgm:prSet presAssocID="{76C583B7-814F-8946-A245-80E3923AFDA6}" presName="parTx" presStyleLbl="revTx" presStyleIdx="1" presStyleCnt="2" custLinFactNeighborY="16356">
        <dgm:presLayoutVars>
          <dgm:chMax val="0"/>
          <dgm:chPref val="0"/>
          <dgm:bulletEnabled val="1"/>
        </dgm:presLayoutVars>
      </dgm:prSet>
      <dgm:spPr/>
      <dgm:t>
        <a:bodyPr/>
        <a:lstStyle/>
        <a:p>
          <a:endParaRPr lang="en-US"/>
        </a:p>
      </dgm:t>
    </dgm:pt>
    <dgm:pt modelId="{12DF8E42-5FE8-904D-84EA-337F5D87A512}" type="pres">
      <dgm:prSet presAssocID="{76C583B7-814F-8946-A245-80E3923AFDA6}" presName="spVertical2" presStyleCnt="0"/>
      <dgm:spPr/>
    </dgm:pt>
    <dgm:pt modelId="{1C02DB7A-472E-EE40-9BA0-EF105C82AA3D}" type="pres">
      <dgm:prSet presAssocID="{76C583B7-814F-8946-A245-80E3923AFDA6}" presName="spVertical3" presStyleCnt="0"/>
      <dgm:spPr/>
    </dgm:pt>
    <dgm:pt modelId="{F5D327A0-1B7D-8340-9ABF-CB8B761F632B}" type="pres">
      <dgm:prSet presAssocID="{890AA843-118B-F840-BE64-BEE87AC187DF}" presName="padding2" presStyleCnt="0"/>
      <dgm:spPr/>
    </dgm:pt>
    <dgm:pt modelId="{2A02E943-92CC-0849-B8CB-83CF6B724B7D}" type="pres">
      <dgm:prSet presAssocID="{890AA843-118B-F840-BE64-BEE87AC187DF}" presName="negArrow" presStyleCnt="0"/>
      <dgm:spPr/>
    </dgm:pt>
    <dgm:pt modelId="{7D5E6D18-E789-3546-8AD1-60A39DB6AEDD}" type="pres">
      <dgm:prSet presAssocID="{890AA843-118B-F840-BE64-BEE87AC187DF}" presName="backgroundArrow" presStyleLbl="node1" presStyleIdx="0" presStyleCnt="1" custScaleX="93833" custLinFactNeighborX="691"/>
      <dgm:spPr/>
    </dgm:pt>
  </dgm:ptLst>
  <dgm:cxnLst>
    <dgm:cxn modelId="{DE3C5447-C356-294D-875A-6F24B8D56CEE}" type="presOf" srcId="{0D29AE87-11E4-6D42-86E8-36C03FC73001}" destId="{CC18675F-6000-234B-901F-AA18370C8B18}" srcOrd="0" destOrd="0" presId="urn:microsoft.com/office/officeart/2005/8/layout/hProcess3"/>
    <dgm:cxn modelId="{E36A382F-3917-8E45-B94A-C389A63FB148}" srcId="{890AA843-118B-F840-BE64-BEE87AC187DF}" destId="{76C583B7-814F-8946-A245-80E3923AFDA6}" srcOrd="1" destOrd="0" parTransId="{E8C880DE-5DFD-6144-9D36-1BAA7E48B02B}" sibTransId="{DE137974-FC5A-FD41-AB3F-D5F8912D4B25}"/>
    <dgm:cxn modelId="{ACF6B627-99F1-D34D-82B5-35D66AF1843C}" type="presOf" srcId="{76C583B7-814F-8946-A245-80E3923AFDA6}" destId="{29896E4D-8BA3-D249-A921-AC4F9DC25F77}" srcOrd="0" destOrd="0" presId="urn:microsoft.com/office/officeart/2005/8/layout/hProcess3"/>
    <dgm:cxn modelId="{613CA94C-312C-C44A-8732-FA8ED89ADBDD}" type="presOf" srcId="{890AA843-118B-F840-BE64-BEE87AC187DF}" destId="{895F1D70-A74E-ED4E-BD5B-71DBD4B83C10}" srcOrd="0" destOrd="0" presId="urn:microsoft.com/office/officeart/2005/8/layout/hProcess3"/>
    <dgm:cxn modelId="{34A3ADC0-22AC-B04C-9A0D-C3BD122E4689}" srcId="{890AA843-118B-F840-BE64-BEE87AC187DF}" destId="{0D29AE87-11E4-6D42-86E8-36C03FC73001}" srcOrd="0" destOrd="0" parTransId="{E9E22906-FE27-2440-97A7-31B6DBD895E2}" sibTransId="{2E14D359-1B99-FB44-9BFC-2A1145EFE32F}"/>
    <dgm:cxn modelId="{76B9C5C6-6507-C54D-A302-8A5FB41FE176}" type="presParOf" srcId="{895F1D70-A74E-ED4E-BD5B-71DBD4B83C10}" destId="{978DD5F3-BDAB-8A49-AA6B-A6E184081C52}" srcOrd="0" destOrd="0" presId="urn:microsoft.com/office/officeart/2005/8/layout/hProcess3"/>
    <dgm:cxn modelId="{B4196A23-16B0-924A-BA5B-38E63EE11AA6}" type="presParOf" srcId="{895F1D70-A74E-ED4E-BD5B-71DBD4B83C10}" destId="{56A7DA48-FAC1-8A4D-B087-DDD3F6415234}" srcOrd="1" destOrd="0" presId="urn:microsoft.com/office/officeart/2005/8/layout/hProcess3"/>
    <dgm:cxn modelId="{9E23C222-4C08-1E4C-A356-B41376E5FEF8}" type="presParOf" srcId="{56A7DA48-FAC1-8A4D-B087-DDD3F6415234}" destId="{511DD093-38F5-F346-981D-5DC852C59B54}" srcOrd="0" destOrd="0" presId="urn:microsoft.com/office/officeart/2005/8/layout/hProcess3"/>
    <dgm:cxn modelId="{2CB74545-F6B4-4343-8D68-F34C107513D9}" type="presParOf" srcId="{56A7DA48-FAC1-8A4D-B087-DDD3F6415234}" destId="{C67A72E7-4880-F143-BA71-D0F9012F3D76}" srcOrd="1" destOrd="0" presId="urn:microsoft.com/office/officeart/2005/8/layout/hProcess3"/>
    <dgm:cxn modelId="{8C6CF4E5-A152-374A-B8D3-04970BAB7097}" type="presParOf" srcId="{C67A72E7-4880-F143-BA71-D0F9012F3D76}" destId="{399586B5-4EE4-C84A-99A7-BCFDBE2E1D38}" srcOrd="0" destOrd="0" presId="urn:microsoft.com/office/officeart/2005/8/layout/hProcess3"/>
    <dgm:cxn modelId="{CB87A067-F5C9-A649-A382-87CE89F4A1C5}" type="presParOf" srcId="{C67A72E7-4880-F143-BA71-D0F9012F3D76}" destId="{CC18675F-6000-234B-901F-AA18370C8B18}" srcOrd="1" destOrd="0" presId="urn:microsoft.com/office/officeart/2005/8/layout/hProcess3"/>
    <dgm:cxn modelId="{FFFFDA57-6B57-DD4F-9D52-2857AB6CAEC7}" type="presParOf" srcId="{C67A72E7-4880-F143-BA71-D0F9012F3D76}" destId="{4FF66122-7026-5E48-981B-8DDE8BF9993E}" srcOrd="2" destOrd="0" presId="urn:microsoft.com/office/officeart/2005/8/layout/hProcess3"/>
    <dgm:cxn modelId="{19F0135F-A119-C546-B23A-6109338C42E1}" type="presParOf" srcId="{C67A72E7-4880-F143-BA71-D0F9012F3D76}" destId="{9904A491-1022-C44F-B269-AFDD0E1A58DB}" srcOrd="3" destOrd="0" presId="urn:microsoft.com/office/officeart/2005/8/layout/hProcess3"/>
    <dgm:cxn modelId="{BC5D2E2C-33BC-4F41-B211-9EE3363DB6E2}" type="presParOf" srcId="{56A7DA48-FAC1-8A4D-B087-DDD3F6415234}" destId="{03152CE2-B1A2-9C44-9DFB-3B906F803984}" srcOrd="2" destOrd="0" presId="urn:microsoft.com/office/officeart/2005/8/layout/hProcess3"/>
    <dgm:cxn modelId="{FD24503B-F685-094B-A2EA-ED1702B9298C}" type="presParOf" srcId="{56A7DA48-FAC1-8A4D-B087-DDD3F6415234}" destId="{4DFE8D00-9E0A-B64F-B8CA-9439AAE243CE}" srcOrd="3" destOrd="0" presId="urn:microsoft.com/office/officeart/2005/8/layout/hProcess3"/>
    <dgm:cxn modelId="{50A8A91D-25BA-1347-9A4F-ACEEABB51CAD}" type="presParOf" srcId="{4DFE8D00-9E0A-B64F-B8CA-9439AAE243CE}" destId="{F34FA0F9-8C19-E740-BB15-8FCEE76335C2}" srcOrd="0" destOrd="0" presId="urn:microsoft.com/office/officeart/2005/8/layout/hProcess3"/>
    <dgm:cxn modelId="{E9716F29-2FB1-454E-875B-DA83F74ECBA8}" type="presParOf" srcId="{4DFE8D00-9E0A-B64F-B8CA-9439AAE243CE}" destId="{29896E4D-8BA3-D249-A921-AC4F9DC25F77}" srcOrd="1" destOrd="0" presId="urn:microsoft.com/office/officeart/2005/8/layout/hProcess3"/>
    <dgm:cxn modelId="{327D701D-50E0-6B4F-89A7-AFD892FB7C6E}" type="presParOf" srcId="{4DFE8D00-9E0A-B64F-B8CA-9439AAE243CE}" destId="{12DF8E42-5FE8-904D-84EA-337F5D87A512}" srcOrd="2" destOrd="0" presId="urn:microsoft.com/office/officeart/2005/8/layout/hProcess3"/>
    <dgm:cxn modelId="{323B115F-B542-EE47-83EE-56E452BB2C17}" type="presParOf" srcId="{4DFE8D00-9E0A-B64F-B8CA-9439AAE243CE}" destId="{1C02DB7A-472E-EE40-9BA0-EF105C82AA3D}" srcOrd="3" destOrd="0" presId="urn:microsoft.com/office/officeart/2005/8/layout/hProcess3"/>
    <dgm:cxn modelId="{B693D4BC-F969-5243-BA8E-103114EF17E7}" type="presParOf" srcId="{56A7DA48-FAC1-8A4D-B087-DDD3F6415234}" destId="{F5D327A0-1B7D-8340-9ABF-CB8B761F632B}" srcOrd="4" destOrd="0" presId="urn:microsoft.com/office/officeart/2005/8/layout/hProcess3"/>
    <dgm:cxn modelId="{13796FD1-287F-0744-90AE-561CBC5BFB06}" type="presParOf" srcId="{56A7DA48-FAC1-8A4D-B087-DDD3F6415234}" destId="{2A02E943-92CC-0849-B8CB-83CF6B724B7D}" srcOrd="5" destOrd="0" presId="urn:microsoft.com/office/officeart/2005/8/layout/hProcess3"/>
    <dgm:cxn modelId="{7BBEBBC5-0517-8E42-998B-E82A36F2CDC1}" type="presParOf" srcId="{56A7DA48-FAC1-8A4D-B087-DDD3F6415234}" destId="{7D5E6D18-E789-3546-8AD1-60A39DB6AEDD}" srcOrd="6" destOrd="0" presId="urn:microsoft.com/office/officeart/2005/8/layout/hProcess3"/>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5E6D18-E789-3546-8AD1-60A39DB6AEDD}">
      <dsp:nvSpPr>
        <dsp:cNvPr id="0" name=""/>
        <dsp:cNvSpPr/>
      </dsp:nvSpPr>
      <dsp:spPr>
        <a:xfrm>
          <a:off x="9283" y="0"/>
          <a:ext cx="1895715" cy="249767"/>
        </a:xfrm>
        <a:prstGeom prst="righ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sp>
    <dsp:sp modelId="{29896E4D-8BA3-D249-A921-AC4F9DC25F77}">
      <dsp:nvSpPr>
        <dsp:cNvPr id="0" name=""/>
        <dsp:cNvSpPr/>
      </dsp:nvSpPr>
      <dsp:spPr>
        <a:xfrm>
          <a:off x="1466111" y="60848"/>
          <a:ext cx="372108" cy="360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endParaRPr lang="en-US" sz="500" kern="1200"/>
        </a:p>
      </dsp:txBody>
      <dsp:txXfrm>
        <a:off x="1466111" y="60848"/>
        <a:ext cx="372108" cy="36024"/>
      </dsp:txXfrm>
    </dsp:sp>
    <dsp:sp modelId="{CC18675F-6000-234B-901F-AA18370C8B18}">
      <dsp:nvSpPr>
        <dsp:cNvPr id="0" name=""/>
        <dsp:cNvSpPr/>
      </dsp:nvSpPr>
      <dsp:spPr>
        <a:xfrm>
          <a:off x="157005" y="52294"/>
          <a:ext cx="1234684" cy="1451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r>
            <a:rPr lang="en-US" sz="500" kern="1200"/>
            <a:t>EVALUATOR ENTER SCORE HERE</a:t>
          </a:r>
        </a:p>
      </dsp:txBody>
      <dsp:txXfrm>
        <a:off x="157005" y="52294"/>
        <a:ext cx="1234684" cy="14512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5E6D18-E789-3546-8AD1-60A39DB6AEDD}">
      <dsp:nvSpPr>
        <dsp:cNvPr id="0" name=""/>
        <dsp:cNvSpPr/>
      </dsp:nvSpPr>
      <dsp:spPr>
        <a:xfrm>
          <a:off x="9283" y="0"/>
          <a:ext cx="1895715" cy="249767"/>
        </a:xfrm>
        <a:prstGeom prst="righ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sp>
    <dsp:sp modelId="{29896E4D-8BA3-D249-A921-AC4F9DC25F77}">
      <dsp:nvSpPr>
        <dsp:cNvPr id="0" name=""/>
        <dsp:cNvSpPr/>
      </dsp:nvSpPr>
      <dsp:spPr>
        <a:xfrm>
          <a:off x="1466111" y="60848"/>
          <a:ext cx="372108" cy="360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endParaRPr lang="en-US" sz="500" kern="1200"/>
        </a:p>
      </dsp:txBody>
      <dsp:txXfrm>
        <a:off x="1466111" y="60848"/>
        <a:ext cx="372108" cy="36024"/>
      </dsp:txXfrm>
    </dsp:sp>
    <dsp:sp modelId="{CC18675F-6000-234B-901F-AA18370C8B18}">
      <dsp:nvSpPr>
        <dsp:cNvPr id="0" name=""/>
        <dsp:cNvSpPr/>
      </dsp:nvSpPr>
      <dsp:spPr>
        <a:xfrm>
          <a:off x="157005" y="52294"/>
          <a:ext cx="1234684" cy="1451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r>
            <a:rPr lang="en-US" sz="500" kern="1200"/>
            <a:t>EVALUATOR ENTER SCORE HERE</a:t>
          </a:r>
        </a:p>
      </dsp:txBody>
      <dsp:txXfrm>
        <a:off x="157005" y="52294"/>
        <a:ext cx="1234684" cy="14512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5E6D18-E789-3546-8AD1-60A39DB6AEDD}">
      <dsp:nvSpPr>
        <dsp:cNvPr id="0" name=""/>
        <dsp:cNvSpPr/>
      </dsp:nvSpPr>
      <dsp:spPr>
        <a:xfrm>
          <a:off x="9283" y="0"/>
          <a:ext cx="1895715" cy="249767"/>
        </a:xfrm>
        <a:prstGeom prst="righ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sp>
    <dsp:sp modelId="{29896E4D-8BA3-D249-A921-AC4F9DC25F77}">
      <dsp:nvSpPr>
        <dsp:cNvPr id="0" name=""/>
        <dsp:cNvSpPr/>
      </dsp:nvSpPr>
      <dsp:spPr>
        <a:xfrm>
          <a:off x="1466111" y="60848"/>
          <a:ext cx="372108" cy="360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endParaRPr lang="en-US" sz="500" kern="1200"/>
        </a:p>
      </dsp:txBody>
      <dsp:txXfrm>
        <a:off x="1466111" y="60848"/>
        <a:ext cx="372108" cy="36024"/>
      </dsp:txXfrm>
    </dsp:sp>
    <dsp:sp modelId="{CC18675F-6000-234B-901F-AA18370C8B18}">
      <dsp:nvSpPr>
        <dsp:cNvPr id="0" name=""/>
        <dsp:cNvSpPr/>
      </dsp:nvSpPr>
      <dsp:spPr>
        <a:xfrm>
          <a:off x="157005" y="52294"/>
          <a:ext cx="1234684" cy="1451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r>
            <a:rPr lang="en-US" sz="500" kern="1200"/>
            <a:t>EVALUATOR ENTER SCORE HERE</a:t>
          </a:r>
        </a:p>
      </dsp:txBody>
      <dsp:txXfrm>
        <a:off x="157005" y="52294"/>
        <a:ext cx="1234684" cy="145128"/>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5E6D18-E789-3546-8AD1-60A39DB6AEDD}">
      <dsp:nvSpPr>
        <dsp:cNvPr id="0" name=""/>
        <dsp:cNvSpPr/>
      </dsp:nvSpPr>
      <dsp:spPr>
        <a:xfrm>
          <a:off x="9283" y="0"/>
          <a:ext cx="1895715" cy="249767"/>
        </a:xfrm>
        <a:prstGeom prst="righ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sp>
    <dsp:sp modelId="{29896E4D-8BA3-D249-A921-AC4F9DC25F77}">
      <dsp:nvSpPr>
        <dsp:cNvPr id="0" name=""/>
        <dsp:cNvSpPr/>
      </dsp:nvSpPr>
      <dsp:spPr>
        <a:xfrm>
          <a:off x="1466111" y="60848"/>
          <a:ext cx="372108" cy="360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endParaRPr lang="en-US" sz="500" kern="1200"/>
        </a:p>
      </dsp:txBody>
      <dsp:txXfrm>
        <a:off x="1466111" y="60848"/>
        <a:ext cx="372108" cy="36024"/>
      </dsp:txXfrm>
    </dsp:sp>
    <dsp:sp modelId="{CC18675F-6000-234B-901F-AA18370C8B18}">
      <dsp:nvSpPr>
        <dsp:cNvPr id="0" name=""/>
        <dsp:cNvSpPr/>
      </dsp:nvSpPr>
      <dsp:spPr>
        <a:xfrm>
          <a:off x="157005" y="52294"/>
          <a:ext cx="1234684" cy="1451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r>
            <a:rPr lang="en-US" sz="500" kern="1200"/>
            <a:t>EVALUATOR ENTER SCORE HERE</a:t>
          </a:r>
        </a:p>
      </dsp:txBody>
      <dsp:txXfrm>
        <a:off x="157005" y="52294"/>
        <a:ext cx="1234684" cy="145128"/>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4.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9" Type="http://schemas.openxmlformats.org/officeDocument/2006/relationships/diagramColors" Target="../diagrams/colors2.xml"/><Relationship Id="rId20" Type="http://schemas.microsoft.com/office/2007/relationships/diagramDrawing" Target="../diagrams/drawing4.xml"/><Relationship Id="rId10" Type="http://schemas.microsoft.com/office/2007/relationships/diagramDrawing" Target="../diagrams/drawing2.xml"/><Relationship Id="rId11" Type="http://schemas.openxmlformats.org/officeDocument/2006/relationships/diagramData" Target="../diagrams/data3.xml"/><Relationship Id="rId12" Type="http://schemas.openxmlformats.org/officeDocument/2006/relationships/diagramLayout" Target="../diagrams/layout3.xml"/><Relationship Id="rId13" Type="http://schemas.openxmlformats.org/officeDocument/2006/relationships/diagramQuickStyle" Target="../diagrams/quickStyle3.xml"/><Relationship Id="rId14" Type="http://schemas.openxmlformats.org/officeDocument/2006/relationships/diagramColors" Target="../diagrams/colors3.xml"/><Relationship Id="rId15" Type="http://schemas.microsoft.com/office/2007/relationships/diagramDrawing" Target="../diagrams/drawing3.xml"/><Relationship Id="rId16" Type="http://schemas.openxmlformats.org/officeDocument/2006/relationships/diagramData" Target="../diagrams/data4.xml"/><Relationship Id="rId17" Type="http://schemas.openxmlformats.org/officeDocument/2006/relationships/diagramLayout" Target="../diagrams/layout4.xml"/><Relationship Id="rId18" Type="http://schemas.openxmlformats.org/officeDocument/2006/relationships/diagramQuickStyle" Target="../diagrams/quickStyle4.xml"/><Relationship Id="rId19" Type="http://schemas.openxmlformats.org/officeDocument/2006/relationships/diagramColors" Target="../diagrams/colors4.xml"/><Relationship Id="rId1" Type="http://schemas.openxmlformats.org/officeDocument/2006/relationships/diagramData" Target="../diagrams/data1.xml"/><Relationship Id="rId2" Type="http://schemas.openxmlformats.org/officeDocument/2006/relationships/diagramLayout" Target="../diagrams/layout1.xml"/><Relationship Id="rId3" Type="http://schemas.openxmlformats.org/officeDocument/2006/relationships/diagramQuickStyle" Target="../diagrams/quickStyle1.xml"/><Relationship Id="rId4" Type="http://schemas.openxmlformats.org/officeDocument/2006/relationships/diagramColors" Target="../diagrams/colors1.xml"/><Relationship Id="rId5" Type="http://schemas.microsoft.com/office/2007/relationships/diagramDrawing" Target="../diagrams/drawing1.xml"/><Relationship Id="rId6" Type="http://schemas.openxmlformats.org/officeDocument/2006/relationships/diagramData" Target="../diagrams/data2.xml"/><Relationship Id="rId7" Type="http://schemas.openxmlformats.org/officeDocument/2006/relationships/diagramLayout" Target="../diagrams/layout2.xml"/><Relationship Id="rId8" Type="http://schemas.openxmlformats.org/officeDocument/2006/relationships/diagramQuickStyle" Target="../diagrams/quickStyle2.xml"/></Relationships>
</file>

<file path=xl/drawings/drawing1.xml><?xml version="1.0" encoding="utf-8"?>
<xdr:wsDr xmlns:xdr="http://schemas.openxmlformats.org/drawingml/2006/spreadsheetDrawing" xmlns:a="http://schemas.openxmlformats.org/drawingml/2006/main">
  <xdr:twoCellAnchor editAs="oneCell">
    <xdr:from>
      <xdr:col>4</xdr:col>
      <xdr:colOff>1148080</xdr:colOff>
      <xdr:row>0</xdr:row>
      <xdr:rowOff>25400</xdr:rowOff>
    </xdr:from>
    <xdr:to>
      <xdr:col>5</xdr:col>
      <xdr:colOff>1200085</xdr:colOff>
      <xdr:row>1</xdr:row>
      <xdr:rowOff>177800</xdr:rowOff>
    </xdr:to>
    <xdr:pic>
      <xdr:nvPicPr>
        <xdr:cNvPr id="2" name="image04.png"/>
        <xdr:cNvPicPr/>
      </xdr:nvPicPr>
      <xdr:blipFill>
        <a:blip xmlns:r="http://schemas.openxmlformats.org/officeDocument/2006/relationships" r:embed="rId1"/>
        <a:srcRect/>
        <a:stretch>
          <a:fillRect/>
        </a:stretch>
      </xdr:blipFill>
      <xdr:spPr>
        <a:xfrm>
          <a:off x="7152640" y="25400"/>
          <a:ext cx="1322005" cy="741680"/>
        </a:xfrm>
        <a:prstGeom prst="rect">
          <a:avLst/>
        </a:prstGeom>
        <a:ln/>
      </xdr:spPr>
    </xdr:pic>
    <xdr:clientData/>
  </xdr:twoCellAnchor>
  <xdr:twoCellAnchor editAs="oneCell">
    <xdr:from>
      <xdr:col>2</xdr:col>
      <xdr:colOff>1186181</xdr:colOff>
      <xdr:row>0</xdr:row>
      <xdr:rowOff>50933</xdr:rowOff>
    </xdr:from>
    <xdr:to>
      <xdr:col>4</xdr:col>
      <xdr:colOff>81281</xdr:colOff>
      <xdr:row>1</xdr:row>
      <xdr:rowOff>160843</xdr:rowOff>
    </xdr:to>
    <xdr:pic>
      <xdr:nvPicPr>
        <xdr:cNvPr id="3" name="Picture 2"/>
        <xdr:cNvPicPr>
          <a:picLocks noChangeAspect="1"/>
        </xdr:cNvPicPr>
      </xdr:nvPicPr>
      <xdr:blipFill>
        <a:blip xmlns:r="http://schemas.openxmlformats.org/officeDocument/2006/relationships" r:embed="rId2"/>
        <a:stretch>
          <a:fillRect/>
        </a:stretch>
      </xdr:blipFill>
      <xdr:spPr>
        <a:xfrm>
          <a:off x="4650741" y="50933"/>
          <a:ext cx="1435100" cy="699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3852336</xdr:colOff>
      <xdr:row>6</xdr:row>
      <xdr:rowOff>118534</xdr:rowOff>
    </xdr:from>
    <xdr:to>
      <xdr:col>3</xdr:col>
      <xdr:colOff>931335</xdr:colOff>
      <xdr:row>7</xdr:row>
      <xdr:rowOff>177801</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16933</xdr:colOff>
      <xdr:row>16</xdr:row>
      <xdr:rowOff>93132</xdr:rowOff>
    </xdr:from>
    <xdr:to>
      <xdr:col>3</xdr:col>
      <xdr:colOff>956732</xdr:colOff>
      <xdr:row>17</xdr:row>
      <xdr:rowOff>152399</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xdr:col>
      <xdr:colOff>0</xdr:colOff>
      <xdr:row>26</xdr:row>
      <xdr:rowOff>84666</xdr:rowOff>
    </xdr:from>
    <xdr:to>
      <xdr:col>3</xdr:col>
      <xdr:colOff>939799</xdr:colOff>
      <xdr:row>27</xdr:row>
      <xdr:rowOff>143933</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2</xdr:col>
      <xdr:colOff>1</xdr:colOff>
      <xdr:row>34</xdr:row>
      <xdr:rowOff>101600</xdr:rowOff>
    </xdr:from>
    <xdr:to>
      <xdr:col>3</xdr:col>
      <xdr:colOff>939800</xdr:colOff>
      <xdr:row>35</xdr:row>
      <xdr:rowOff>160867</xdr:rowOff>
    </xdr:to>
    <xdr:graphicFrame macro="">
      <xdr:nvGraphicFramePr>
        <xdr:cNvPr id="5" name="Diagram 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wsDr>
</file>

<file path=xl/tables/table1.xml><?xml version="1.0" encoding="utf-8"?>
<table xmlns="http://schemas.openxmlformats.org/spreadsheetml/2006/main" id="6" name="Table6" displayName="Table6" ref="B9:B10" headerRowCount="0" totalsRowShown="0" headerRowDxfId="140" dataDxfId="139" tableBorderDxfId="138">
  <tableColumns count="1">
    <tableColumn id="1" name="COMMENTS" headerRowDxfId="137" dataDxfId="136"/>
  </tableColumns>
  <tableStyleInfo name="TableStyleMedium2" showFirstColumn="0" showLastColumn="0" showRowStripes="1" showColumnStripes="0"/>
</table>
</file>

<file path=xl/tables/table10.xml><?xml version="1.0" encoding="utf-8"?>
<table xmlns="http://schemas.openxmlformats.org/spreadsheetml/2006/main" id="2" name="Table9111213141523" displayName="Table9111213141523" ref="B14:B16" headerRowCount="0" totalsRowShown="0" dataDxfId="85" tableBorderDxfId="84">
  <tableColumns count="1">
    <tableColumn id="1" name="Column1" headerRowDxfId="83" dataDxfId="82"/>
  </tableColumns>
  <tableStyleInfo name="TableStyleMedium2" showFirstColumn="0" showLastColumn="0" showRowStripes="1" showColumnStripes="0"/>
</table>
</file>

<file path=xl/tables/table11.xml><?xml version="1.0" encoding="utf-8"?>
<table xmlns="http://schemas.openxmlformats.org/spreadsheetml/2006/main" id="5" name="Table911121314152346" displayName="Table911121314152346" ref="B20:B22" headerRowCount="0" totalsRowShown="0" dataDxfId="81" tableBorderDxfId="80">
  <tableColumns count="1">
    <tableColumn id="1" name="Column1" headerRowDxfId="79" dataDxfId="78"/>
  </tableColumns>
  <tableStyleInfo name="TableStyleMedium2" showFirstColumn="0" showLastColumn="0" showRowStripes="1" showColumnStripes="0"/>
</table>
</file>

<file path=xl/tables/table12.xml><?xml version="1.0" encoding="utf-8"?>
<table xmlns="http://schemas.openxmlformats.org/spreadsheetml/2006/main" id="7" name="Table9111213141523468" displayName="Table9111213141523468" ref="B8:B10" headerRowCount="0" totalsRowShown="0" headerRowDxfId="72" dataDxfId="71" tableBorderDxfId="70">
  <tableColumns count="1">
    <tableColumn id="1" name="Column1" headerRowDxfId="69" dataDxfId="68"/>
  </tableColumns>
  <tableStyleInfo name="TableStyleMedium2" showFirstColumn="0" showLastColumn="0" showRowStripes="1" showColumnStripes="0"/>
</table>
</file>

<file path=xl/tables/table13.xml><?xml version="1.0" encoding="utf-8"?>
<table xmlns="http://schemas.openxmlformats.org/spreadsheetml/2006/main" id="16" name="Table911121314152346817" displayName="Table911121314152346817" ref="B14:B16" headerRowCount="0" totalsRowShown="0" headerRowDxfId="62" dataDxfId="61" tableBorderDxfId="60">
  <tableColumns count="1">
    <tableColumn id="1" name="Column1" headerRowDxfId="59" dataDxfId="58"/>
  </tableColumns>
  <tableStyleInfo name="TableStyleMedium2" showFirstColumn="0" showLastColumn="0" showRowStripes="1" showColumnStripes="0"/>
</table>
</file>

<file path=xl/tables/table14.xml><?xml version="1.0" encoding="utf-8"?>
<table xmlns="http://schemas.openxmlformats.org/spreadsheetml/2006/main" id="17" name="Table911121314152346818" displayName="Table911121314152346818" ref="B20:B22" headerRowCount="0" totalsRowShown="0" headerRowDxfId="57" dataDxfId="56" tableBorderDxfId="55">
  <tableColumns count="1">
    <tableColumn id="1" name="Column1" headerRowDxfId="54" dataDxfId="53"/>
  </tableColumns>
  <tableStyleInfo name="TableStyleMedium2" showFirstColumn="0" showLastColumn="0" showRowStripes="1" showColumnStripes="0"/>
</table>
</file>

<file path=xl/tables/table15.xml><?xml version="1.0" encoding="utf-8"?>
<table xmlns="http://schemas.openxmlformats.org/spreadsheetml/2006/main" id="8" name="Table91112131415234689" displayName="Table91112131415234689" ref="B8:B11" headerRowCount="0" totalsRowShown="0" headerRowDxfId="52" dataDxfId="51" tableBorderDxfId="50">
  <tableColumns count="1">
    <tableColumn id="1" name="Column1" headerRowDxfId="49" dataDxfId="48"/>
  </tableColumns>
  <tableStyleInfo name="TableStyleMedium2" showFirstColumn="0" showLastColumn="0" showRowStripes="1" showColumnStripes="0"/>
</table>
</file>

<file path=xl/tables/table16.xml><?xml version="1.0" encoding="utf-8"?>
<table xmlns="http://schemas.openxmlformats.org/spreadsheetml/2006/main" id="18" name="Table91112131415234681719" displayName="Table91112131415234681719" ref="B8:B10" headerRowCount="0" totalsRowShown="0" headerRowDxfId="42" dataDxfId="41" tableBorderDxfId="40">
  <tableColumns count="1">
    <tableColumn id="1" name="Column1" headerRowDxfId="39" dataDxfId="38"/>
  </tableColumns>
  <tableStyleInfo name="TableStyleMedium2" showFirstColumn="0" showLastColumn="0" showRowStripes="1" showColumnStripes="0"/>
</table>
</file>

<file path=xl/tables/table17.xml><?xml version="1.0" encoding="utf-8"?>
<table xmlns="http://schemas.openxmlformats.org/spreadsheetml/2006/main" id="19" name="Table91112131415234681720" displayName="Table91112131415234681720" ref="B14:B16" headerRowCount="0" totalsRowShown="0" headerRowDxfId="37" dataDxfId="36" tableBorderDxfId="35">
  <tableColumns count="1">
    <tableColumn id="1" name="Column1" headerRowDxfId="34" dataDxfId="33"/>
  </tableColumns>
  <tableStyleInfo name="TableStyleMedium2" showFirstColumn="0" showLastColumn="0" showRowStripes="1" showColumnStripes="0"/>
</table>
</file>

<file path=xl/tables/table18.xml><?xml version="1.0" encoding="utf-8"?>
<table xmlns="http://schemas.openxmlformats.org/spreadsheetml/2006/main" id="4" name="Table4" displayName="Table4" ref="A31:B31" headerRowCount="0" totalsRowShown="0">
  <tableColumns count="2">
    <tableColumn id="1" name="Column1" dataDxfId="17"/>
    <tableColumn id="2" name="Comments:" headerRowDxfId="16" dataDxfId="15"/>
  </tableColumns>
  <tableStyleInfo name="TableStyleMedium2" showFirstColumn="0" showLastColumn="0" showRowStripes="0" showColumnStripes="0"/>
</table>
</file>

<file path=xl/tables/table2.xml><?xml version="1.0" encoding="utf-8"?>
<table xmlns="http://schemas.openxmlformats.org/spreadsheetml/2006/main" id="9" name="Table9" displayName="Table9" ref="B9:B10" headerRowCount="0" totalsRowShown="0" dataDxfId="130" tableBorderDxfId="129">
  <tableColumns count="1">
    <tableColumn id="1" name="Column1" headerRowDxfId="128" dataDxfId="127"/>
  </tableColumns>
  <tableStyleInfo name="TableStyleMedium2" showFirstColumn="0" showLastColumn="0" showRowStripes="1" showColumnStripes="0"/>
</table>
</file>

<file path=xl/tables/table3.xml><?xml version="1.0" encoding="utf-8"?>
<table xmlns="http://schemas.openxmlformats.org/spreadsheetml/2006/main" id="10" name="Table911" displayName="Table911" ref="B14:B15" headerRowCount="0" totalsRowShown="0" dataDxfId="126" tableBorderDxfId="125">
  <tableColumns count="1">
    <tableColumn id="1" name="Column1" headerRowDxfId="124" dataDxfId="123"/>
  </tableColumns>
  <tableStyleInfo name="TableStyleMedium2" showFirstColumn="0" showLastColumn="0" showRowStripes="1" showColumnStripes="0"/>
</table>
</file>

<file path=xl/tables/table4.xml><?xml version="1.0" encoding="utf-8"?>
<table xmlns="http://schemas.openxmlformats.org/spreadsheetml/2006/main" id="11" name="Table91112" displayName="Table91112" ref="B18:B19" headerRowCount="0" totalsRowShown="0" dataDxfId="122" tableBorderDxfId="121">
  <tableColumns count="1">
    <tableColumn id="1" name="Column1" headerRowDxfId="120" dataDxfId="119"/>
  </tableColumns>
  <tableStyleInfo name="TableStyleMedium2" showFirstColumn="0" showLastColumn="0" showRowStripes="1" showColumnStripes="0"/>
</table>
</file>

<file path=xl/tables/table5.xml><?xml version="1.0" encoding="utf-8"?>
<table xmlns="http://schemas.openxmlformats.org/spreadsheetml/2006/main" id="12" name="Table9111213" displayName="Table9111213" ref="B22:B23" headerRowCount="0" totalsRowShown="0" dataDxfId="118" tableBorderDxfId="117">
  <tableColumns count="1">
    <tableColumn id="1" name="Column1" headerRowDxfId="116" dataDxfId="115"/>
  </tableColumns>
  <tableStyleInfo name="TableStyleMedium2" showFirstColumn="0" showLastColumn="0" showRowStripes="1" showColumnStripes="0"/>
</table>
</file>

<file path=xl/tables/table6.xml><?xml version="1.0" encoding="utf-8"?>
<table xmlns="http://schemas.openxmlformats.org/spreadsheetml/2006/main" id="13" name="Table911121314" displayName="Table911121314" ref="B27:B28" headerRowCount="0" totalsRowShown="0" headerRowDxfId="114" dataDxfId="113" tableBorderDxfId="112">
  <tableColumns count="1">
    <tableColumn id="1" name="Column1" headerRowDxfId="111" dataDxfId="110"/>
  </tableColumns>
  <tableStyleInfo name="TableStyleMedium2" showFirstColumn="0" showLastColumn="0" showRowStripes="1" showColumnStripes="0"/>
</table>
</file>

<file path=xl/tables/table7.xml><?xml version="1.0" encoding="utf-8"?>
<table xmlns="http://schemas.openxmlformats.org/spreadsheetml/2006/main" id="14" name="Table91112131415" displayName="Table91112131415" ref="B10:B12" headerRowCount="0" totalsRowShown="0" headerRowDxfId="104" dataDxfId="103" tableBorderDxfId="102">
  <tableColumns count="1">
    <tableColumn id="1" name="Column1" headerRowDxfId="101" dataDxfId="100"/>
  </tableColumns>
  <tableStyleInfo name="TableStyleMedium2" showFirstColumn="0" showLastColumn="0" showRowStripes="1" showColumnStripes="0"/>
</table>
</file>

<file path=xl/tables/table8.xml><?xml version="1.0" encoding="utf-8"?>
<table xmlns="http://schemas.openxmlformats.org/spreadsheetml/2006/main" id="15" name="Table9111213141516" displayName="Table9111213141516" ref="B20:B22" headerRowCount="0" totalsRowShown="0" headerRowDxfId="99" dataDxfId="98" tableBorderDxfId="97">
  <tableColumns count="1">
    <tableColumn id="1" name="Column1" headerRowDxfId="96" dataDxfId="95"/>
  </tableColumns>
  <tableStyleInfo name="TableStyleMedium2" showFirstColumn="0" showLastColumn="0" showRowStripes="1" showColumnStripes="0"/>
</table>
</file>

<file path=xl/tables/table9.xml><?xml version="1.0" encoding="utf-8"?>
<table xmlns="http://schemas.openxmlformats.org/spreadsheetml/2006/main" id="1" name="Table911121314152" displayName="Table911121314152" ref="B8:B10" headerRowCount="0" totalsRowShown="0" dataDxfId="89" tableBorderDxfId="88">
  <tableColumns count="1">
    <tableColumn id="1" name="Column1" headerRowDxfId="87" dataDxfId="8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4" Type="http://schemas.openxmlformats.org/officeDocument/2006/relationships/table" Target="../tables/table5.xml"/><Relationship Id="rId5" Type="http://schemas.openxmlformats.org/officeDocument/2006/relationships/table" Target="../tables/table6.xml"/><Relationship Id="rId1" Type="http://schemas.openxmlformats.org/officeDocument/2006/relationships/table" Target="../tables/table2.xml"/><Relationship Id="rId2"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7.xml"/><Relationship Id="rId3"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 Id="rId2" Type="http://schemas.openxmlformats.org/officeDocument/2006/relationships/table" Target="../tables/table10.xml"/><Relationship Id="rId3"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3.xml"/><Relationship Id="rId2" Type="http://schemas.openxmlformats.org/officeDocument/2006/relationships/table" Target="../tables/table14.xml"/><Relationship Id="rId3" Type="http://schemas.openxmlformats.org/officeDocument/2006/relationships/table" Target="../tables/table1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6.xml"/><Relationship Id="rId2"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38"/>
  <sheetViews>
    <sheetView zoomScale="125" zoomScaleNormal="125" zoomScalePageLayoutView="125" workbookViewId="0">
      <selection activeCell="B25" sqref="B25"/>
    </sheetView>
  </sheetViews>
  <sheetFormatPr baseColWidth="10" defaultColWidth="8.83203125" defaultRowHeight="15" x14ac:dyDescent="0.2"/>
  <cols>
    <col min="1" max="1" width="11.33203125" style="50" customWidth="1"/>
    <col min="2" max="2" width="34.1640625" customWidth="1"/>
    <col min="3" max="3" width="16.6640625" customWidth="1"/>
    <col min="4" max="4" width="16.6640625" style="4" customWidth="1"/>
    <col min="5" max="6" width="16.6640625" customWidth="1"/>
  </cols>
  <sheetData>
    <row r="1" spans="1:8" s="4" customFormat="1" ht="46.5" customHeight="1" x14ac:dyDescent="0.2">
      <c r="A1" s="293" t="s">
        <v>250</v>
      </c>
      <c r="B1" s="294"/>
      <c r="C1" s="294"/>
      <c r="D1" s="113"/>
      <c r="E1" s="297"/>
      <c r="F1" s="114"/>
    </row>
    <row r="2" spans="1:8" s="4" customFormat="1" ht="16.5" customHeight="1" thickBot="1" x14ac:dyDescent="0.25">
      <c r="A2" s="295"/>
      <c r="B2" s="296"/>
      <c r="C2" s="296"/>
      <c r="D2" s="115"/>
      <c r="E2" s="298"/>
      <c r="F2" s="116"/>
    </row>
    <row r="3" spans="1:8" x14ac:dyDescent="0.2">
      <c r="A3" s="275" t="s">
        <v>14</v>
      </c>
      <c r="B3" s="276"/>
      <c r="C3" s="302" t="s">
        <v>351</v>
      </c>
      <c r="D3" s="303"/>
      <c r="E3" s="303"/>
      <c r="F3" s="304"/>
    </row>
    <row r="4" spans="1:8" ht="16" thickBot="1" x14ac:dyDescent="0.25">
      <c r="A4" s="277"/>
      <c r="B4" s="278"/>
      <c r="C4" s="305"/>
      <c r="D4" s="306"/>
      <c r="E4" s="306"/>
      <c r="F4" s="307"/>
    </row>
    <row r="5" spans="1:8" ht="16" thickBot="1" x14ac:dyDescent="0.25">
      <c r="A5" s="279" t="s">
        <v>15</v>
      </c>
      <c r="B5" s="280"/>
      <c r="C5" s="313" t="s">
        <v>352</v>
      </c>
      <c r="D5" s="314"/>
      <c r="E5" s="314"/>
      <c r="F5" s="315"/>
    </row>
    <row r="6" spans="1:8" s="4" customFormat="1" ht="16" thickBot="1" x14ac:dyDescent="0.25">
      <c r="A6" s="311" t="s">
        <v>247</v>
      </c>
      <c r="B6" s="312"/>
      <c r="C6" s="241"/>
      <c r="D6" s="242"/>
      <c r="E6" s="241"/>
      <c r="F6" s="241"/>
    </row>
    <row r="7" spans="1:8" s="4" customFormat="1" ht="16" thickBot="1" x14ac:dyDescent="0.25">
      <c r="A7" s="279"/>
      <c r="B7" s="280"/>
      <c r="C7" s="111" t="s">
        <v>251</v>
      </c>
      <c r="D7" s="111" t="s">
        <v>254</v>
      </c>
      <c r="E7" s="111" t="s">
        <v>252</v>
      </c>
      <c r="F7" s="112" t="s">
        <v>253</v>
      </c>
      <c r="H7" s="198"/>
    </row>
    <row r="8" spans="1:8" ht="16" thickBot="1" x14ac:dyDescent="0.25">
      <c r="A8" s="279" t="s">
        <v>249</v>
      </c>
      <c r="B8" s="280"/>
      <c r="C8" s="169"/>
      <c r="D8" s="169"/>
      <c r="E8" s="169"/>
      <c r="F8" s="112"/>
    </row>
    <row r="9" spans="1:8" ht="4" customHeight="1" thickBot="1" x14ac:dyDescent="0.25">
      <c r="A9" s="299"/>
      <c r="B9" s="300"/>
      <c r="C9" s="300"/>
      <c r="D9" s="300"/>
      <c r="E9" s="300"/>
      <c r="F9" s="301"/>
    </row>
    <row r="10" spans="1:8" ht="16" thickBot="1" x14ac:dyDescent="0.25">
      <c r="A10" s="291" t="s">
        <v>124</v>
      </c>
      <c r="B10" s="292"/>
      <c r="C10" s="66" t="s">
        <v>2</v>
      </c>
      <c r="D10" s="291" t="s">
        <v>12</v>
      </c>
      <c r="E10" s="292"/>
      <c r="F10" s="67" t="s">
        <v>13</v>
      </c>
      <c r="G10" s="10"/>
    </row>
    <row r="11" spans="1:8" s="49" customFormat="1" ht="22" customHeight="1" thickBot="1" x14ac:dyDescent="0.25">
      <c r="A11" s="308" t="s">
        <v>38</v>
      </c>
      <c r="B11" s="309"/>
      <c r="C11" s="309"/>
      <c r="D11" s="309"/>
      <c r="E11" s="309"/>
      <c r="F11" s="310"/>
      <c r="G11" s="48"/>
    </row>
    <row r="12" spans="1:8" ht="31" customHeight="1" thickBot="1" x14ac:dyDescent="0.25">
      <c r="A12" s="106" t="s">
        <v>125</v>
      </c>
      <c r="B12" s="98" t="s">
        <v>26</v>
      </c>
      <c r="C12" s="99">
        <f>AVERAGE('APS1'!G6)</f>
        <v>3</v>
      </c>
      <c r="D12" s="281" t="str">
        <f>IF(ISTEXT(C12),"ERROR",IF(AND(C12&gt;0,C12&lt;1),"NONCOMPLIANT",IF(AND(C12&gt;0.9,C12&lt;2),"DOES NOT MEET",IF(AND(C12&gt;1.9,C12&lt;3),"APPROACHING",IF(AND(C12&gt;2.9,C12&lt;3.6),"MEETS",IF(C12&gt;3,"EXCEEDS",))))))</f>
        <v>MEETS</v>
      </c>
      <c r="E12" s="282"/>
      <c r="F12" s="261">
        <f>AVERAGE(C12:C16)</f>
        <v>2.2000000000000002</v>
      </c>
    </row>
    <row r="13" spans="1:8" ht="31" customHeight="1" thickBot="1" x14ac:dyDescent="0.25">
      <c r="A13" s="107" t="s">
        <v>126</v>
      </c>
      <c r="B13" s="100" t="s">
        <v>27</v>
      </c>
      <c r="C13" s="101">
        <f>AVERAGE('APS2'!G6,'APS2'!G11,'APS2'!G16,'APS2'!G20,'APS2'!G25)</f>
        <v>2</v>
      </c>
      <c r="D13" s="316" t="str">
        <f>IF(ISTEXT(C13),"ERROR",IF(AND(C13&gt;0,C13&lt;1),"NONCOMPLIANT",IF(AND(C13&gt;0.9,C13&lt;2),"DOES NOT MEET",IF(AND(C13&gt;1.9,C13&lt;3),"APPROACHING",IF(AND(C13&gt;2.9,C13&lt;3.6),"MEETS",IF(C13&gt;3,"EXCEEDS",))))))</f>
        <v>APPROACHING</v>
      </c>
      <c r="E13" s="317"/>
      <c r="F13" s="261"/>
    </row>
    <row r="14" spans="1:8" ht="31" customHeight="1" thickBot="1" x14ac:dyDescent="0.25">
      <c r="A14" s="108" t="s">
        <v>127</v>
      </c>
      <c r="B14" s="100" t="s">
        <v>28</v>
      </c>
      <c r="C14" s="102">
        <f>AVERAGE('APS3'!G6,'APS3'!G16,'APS3'!G26,'APS3'!G34)</f>
        <v>2</v>
      </c>
      <c r="D14" s="281" t="str">
        <f>IF(ISTEXT(C14),"ERROR",IF(AND(C14&gt;0,C14&lt;1),"NONCOMPLIANT",IF(AND(C14&gt;0.9,C14&lt;2),"DOES NOT MEET",IF(AND(C14&gt;1.9,C14&lt;3),"APPROACHING",IF(AND(C14&gt;2.9,C14&lt;3.6),"MEETS",IF(C14&gt;3,"EXCEEDS",))))))</f>
        <v>APPROACHING</v>
      </c>
      <c r="E14" s="282"/>
      <c r="F14" s="261"/>
    </row>
    <row r="15" spans="1:8" ht="31" customHeight="1" thickBot="1" x14ac:dyDescent="0.25">
      <c r="A15" s="108" t="s">
        <v>128</v>
      </c>
      <c r="B15" s="100" t="s">
        <v>29</v>
      </c>
      <c r="C15" s="103">
        <f>AVERAGE('APS4'!G6,'APS4'!G12,'APS4'!G18)</f>
        <v>2</v>
      </c>
      <c r="D15" s="281" t="str">
        <f>IF(ISTEXT(C15),"ERROR",IF(AND(C15&gt;0,C15&lt;1),"NONCOMPLIANT",IF(AND(C15&gt;0.9,C15&lt;2),"DOES NOT MEET",IF(AND(C15&gt;1.9,C15&lt;3),"APPROACHING",IF(AND(C15&gt;2.9,C15&lt;3.6),"MEETS",IF(C15&gt;3,"EXCEEDS",))))))</f>
        <v>APPROACHING</v>
      </c>
      <c r="E15" s="282"/>
      <c r="F15" s="261"/>
    </row>
    <row r="16" spans="1:8" ht="31" customHeight="1" thickBot="1" x14ac:dyDescent="0.25">
      <c r="A16" s="108" t="s">
        <v>129</v>
      </c>
      <c r="B16" s="100" t="s">
        <v>30</v>
      </c>
      <c r="C16" s="103">
        <f>AVERAGE('APS5'!G6)</f>
        <v>2</v>
      </c>
      <c r="D16" s="281" t="str">
        <f>IF(ISTEXT(C16),"ERROR",IF(AND(C16&gt;0,C16&lt;1),"NONCOMPLIANT",IF(AND(C16&gt;0.9,C16&lt;2),"DOES NOT MEET",IF(AND(C16&gt;1.9,C16&lt;3),"APPROACHING",IF(AND(C16&gt;2.9,C16&lt;3.6),"MEETS",IF(C16&gt;3,"EXCEEDS",))))))</f>
        <v>APPROACHING</v>
      </c>
      <c r="E16" s="282"/>
      <c r="F16" s="262"/>
    </row>
    <row r="17" spans="1:11" s="4" customFormat="1" ht="16" thickBot="1" x14ac:dyDescent="0.25">
      <c r="A17" s="257" t="s">
        <v>3</v>
      </c>
      <c r="B17" s="258"/>
      <c r="C17" s="258"/>
      <c r="D17" s="258"/>
      <c r="E17" s="259"/>
      <c r="F17" s="11">
        <f>F12*0.4</f>
        <v>0.88000000000000012</v>
      </c>
    </row>
    <row r="18" spans="1:11" s="4" customFormat="1" ht="4" customHeight="1" thickBot="1" x14ac:dyDescent="0.25">
      <c r="A18" s="299"/>
      <c r="B18" s="300"/>
      <c r="C18" s="300"/>
      <c r="D18" s="300"/>
      <c r="E18" s="300"/>
      <c r="F18" s="301"/>
    </row>
    <row r="19" spans="1:11" s="49" customFormat="1" ht="22" customHeight="1" thickBot="1" x14ac:dyDescent="0.25">
      <c r="A19" s="308" t="s">
        <v>39</v>
      </c>
      <c r="B19" s="309"/>
      <c r="C19" s="309"/>
      <c r="D19" s="309"/>
      <c r="E19" s="309"/>
      <c r="F19" s="310"/>
      <c r="G19" s="48"/>
    </row>
    <row r="20" spans="1:11" ht="31" customHeight="1" thickBot="1" x14ac:dyDescent="0.25">
      <c r="A20" s="108" t="s">
        <v>130</v>
      </c>
      <c r="B20" s="100" t="s">
        <v>123</v>
      </c>
      <c r="C20" s="103">
        <f>AVERAGE('FPS1'!G6,'FPS1'!G12,'FPS1'!G18)</f>
        <v>3</v>
      </c>
      <c r="D20" s="281" t="str">
        <f>IF(ISTEXT(C20),"ERROR",IF(AND(C20=0),"NONCOMPLIANT",IF(AND(C20&gt;0.9,C20&lt;2),"DOES NOT MEET",IF(AND(C20&gt;1.9,C20&lt;3),"APPROACHING",IF(AND(C20&gt;2.9,C20&lt;3.6),"MEETS",IF(C20&gt;3,"EXCEEDS",))))))</f>
        <v>MEETS</v>
      </c>
      <c r="E20" s="282"/>
      <c r="F20" s="260">
        <f>AVERAGE(C20:C21)</f>
        <v>3</v>
      </c>
    </row>
    <row r="21" spans="1:11" ht="31" customHeight="1" thickBot="1" x14ac:dyDescent="0.25">
      <c r="A21" s="108" t="s">
        <v>159</v>
      </c>
      <c r="B21" s="100" t="s">
        <v>31</v>
      </c>
      <c r="C21" s="103">
        <f>AVERAGE('FPS2'!G6,'FPS2'!G12)*'FPS2'!G12/3</f>
        <v>3</v>
      </c>
      <c r="D21" s="281" t="str">
        <f>IF(ISTEXT(C21),"ERROR",IF(AND(C21=0),"NONCOMPLIANT",IF(AND(C21&gt;0.9,C21&lt;2),"DOES NOT MEET",IF(AND(C21&gt;1.9,C21&lt;3),"APPROACHING",IF(AND(C21&gt;2.9,C21&lt;3.6),"MEETS",IF(C21&gt;3,"EXCEEDS",))))))</f>
        <v>MEETS</v>
      </c>
      <c r="E21" s="282"/>
      <c r="F21" s="262"/>
    </row>
    <row r="22" spans="1:11" s="4" customFormat="1" ht="16" thickBot="1" x14ac:dyDescent="0.25">
      <c r="A22" s="257" t="s">
        <v>3</v>
      </c>
      <c r="B22" s="258"/>
      <c r="C22" s="258"/>
      <c r="D22" s="258"/>
      <c r="E22" s="259"/>
      <c r="F22" s="11">
        <f>F20*0.2</f>
        <v>0.60000000000000009</v>
      </c>
    </row>
    <row r="23" spans="1:11" s="4" customFormat="1" ht="4" customHeight="1" thickBot="1" x14ac:dyDescent="0.25">
      <c r="A23" s="263"/>
      <c r="B23" s="264"/>
      <c r="C23" s="264"/>
      <c r="D23" s="264"/>
      <c r="E23" s="264"/>
      <c r="F23" s="265"/>
    </row>
    <row r="24" spans="1:11" s="49" customFormat="1" ht="22" customHeight="1" thickBot="1" x14ac:dyDescent="0.25">
      <c r="A24" s="308" t="s">
        <v>248</v>
      </c>
      <c r="B24" s="309"/>
      <c r="C24" s="309"/>
      <c r="D24" s="309"/>
      <c r="E24" s="309"/>
      <c r="F24" s="310"/>
      <c r="G24" s="48"/>
    </row>
    <row r="25" spans="1:11" ht="31" customHeight="1" thickBot="1" x14ac:dyDescent="0.25">
      <c r="A25" s="108" t="s">
        <v>131</v>
      </c>
      <c r="B25" s="100" t="s">
        <v>32</v>
      </c>
      <c r="C25" s="103">
        <f>AVERAGE('OPS1'!G9,'OPS1'!G10,'OPS1'!G19,'OPS1'!G27)</f>
        <v>3</v>
      </c>
      <c r="D25" s="281" t="str">
        <f t="shared" ref="D25:D30" si="0">IF(ISTEXT(C25),"ERROR",IF(AND(C25&gt;0,C25&lt;1),"NONCOMPLIANT",IF(AND(C25&gt;0.9,C25&lt;2),"DOES NOT MEET",IF(AND(C25&gt;1.9,C25&lt;3),"APPROACHING",IF(AND(C25&gt;2.9,C25&lt;3.6),"MEETS",IF(C25&gt;3,"EXCEEDS",))))))</f>
        <v>MEETS</v>
      </c>
      <c r="E25" s="282"/>
      <c r="F25" s="260">
        <f>AVERAGE(C25:C30)</f>
        <v>2.8652777777777776</v>
      </c>
    </row>
    <row r="26" spans="1:11" ht="31" customHeight="1" thickBot="1" x14ac:dyDescent="0.25">
      <c r="A26" s="108" t="s">
        <v>132</v>
      </c>
      <c r="B26" s="104" t="s">
        <v>33</v>
      </c>
      <c r="C26" s="103">
        <f>AVERAGE('OPS2'!G9,'OPS2'!G15)</f>
        <v>2.9</v>
      </c>
      <c r="D26" s="281" t="str">
        <f t="shared" si="0"/>
        <v>APPROACHING</v>
      </c>
      <c r="E26" s="282"/>
      <c r="F26" s="261"/>
    </row>
    <row r="27" spans="1:11" ht="31" customHeight="1" thickBot="1" x14ac:dyDescent="0.25">
      <c r="A27" s="108" t="s">
        <v>133</v>
      </c>
      <c r="B27" s="105" t="s">
        <v>34</v>
      </c>
      <c r="C27" s="103">
        <f>AVERAGE('OPS3'!G9,'OPS3'!G18,'OPS3'!G20)</f>
        <v>2.7916666666666665</v>
      </c>
      <c r="D27" s="281" t="str">
        <f t="shared" si="0"/>
        <v>APPROACHING</v>
      </c>
      <c r="E27" s="282"/>
      <c r="F27" s="261"/>
    </row>
    <row r="28" spans="1:11" ht="31" customHeight="1" thickBot="1" x14ac:dyDescent="0.25">
      <c r="A28" s="108" t="s">
        <v>134</v>
      </c>
      <c r="B28" s="100" t="s">
        <v>35</v>
      </c>
      <c r="C28" s="103">
        <f>AVERAGE('OPS4'!G9,'OPS4'!G14,'OPS4'!G15,'OPS4'!G16,'OPS4'!G17)</f>
        <v>3</v>
      </c>
      <c r="D28" s="281" t="str">
        <f t="shared" si="0"/>
        <v>MEETS</v>
      </c>
      <c r="E28" s="282"/>
      <c r="F28" s="261"/>
      <c r="G28" s="8"/>
      <c r="H28" s="8"/>
      <c r="I28" s="8"/>
      <c r="J28" s="8"/>
      <c r="K28" s="8"/>
    </row>
    <row r="29" spans="1:11" s="4" customFormat="1" ht="31" customHeight="1" thickBot="1" x14ac:dyDescent="0.25">
      <c r="A29" s="108" t="s">
        <v>135</v>
      </c>
      <c r="B29" s="100" t="s">
        <v>36</v>
      </c>
      <c r="C29" s="103">
        <f>AVERAGE('OPS5'!G9,'OPS5'!G15,'OPS5'!G19)</f>
        <v>3</v>
      </c>
      <c r="D29" s="281" t="str">
        <f t="shared" si="0"/>
        <v>MEETS</v>
      </c>
      <c r="E29" s="282"/>
      <c r="F29" s="261"/>
      <c r="G29" s="8"/>
      <c r="H29" s="8"/>
      <c r="I29" s="8"/>
      <c r="J29" s="8"/>
      <c r="K29" s="8"/>
    </row>
    <row r="30" spans="1:11" ht="31" customHeight="1" thickBot="1" x14ac:dyDescent="0.25">
      <c r="A30" s="108" t="s">
        <v>136</v>
      </c>
      <c r="B30" s="100" t="s">
        <v>37</v>
      </c>
      <c r="C30" s="103">
        <f>AVERAGE('OPS6'!G9,'OPS6'!G14)</f>
        <v>2.5</v>
      </c>
      <c r="D30" s="281" t="str">
        <f t="shared" si="0"/>
        <v>APPROACHING</v>
      </c>
      <c r="E30" s="282"/>
      <c r="F30" s="262"/>
    </row>
    <row r="31" spans="1:11" ht="16" thickBot="1" x14ac:dyDescent="0.25">
      <c r="A31" s="257" t="s">
        <v>3</v>
      </c>
      <c r="B31" s="258"/>
      <c r="C31" s="258"/>
      <c r="D31" s="258"/>
      <c r="E31" s="259"/>
      <c r="F31" s="11">
        <f>F25*0.4</f>
        <v>1.1461111111111111</v>
      </c>
    </row>
    <row r="32" spans="1:11" s="4" customFormat="1" ht="4" customHeight="1" thickBot="1" x14ac:dyDescent="0.25">
      <c r="A32" s="263"/>
      <c r="B32" s="264"/>
      <c r="C32" s="264"/>
      <c r="D32" s="264"/>
      <c r="E32" s="264"/>
      <c r="F32" s="265"/>
    </row>
    <row r="33" spans="1:6" ht="15" customHeight="1" thickBot="1" x14ac:dyDescent="0.25">
      <c r="A33" s="266" t="s">
        <v>246</v>
      </c>
      <c r="B33" s="267"/>
      <c r="C33" s="268"/>
      <c r="D33" s="289" t="s">
        <v>13</v>
      </c>
      <c r="E33" s="290"/>
      <c r="F33" s="110">
        <f>F17+F22+F31</f>
        <v>2.6261111111111113</v>
      </c>
    </row>
    <row r="34" spans="1:6" ht="14" customHeight="1" x14ac:dyDescent="0.2">
      <c r="A34" s="269"/>
      <c r="B34" s="270"/>
      <c r="C34" s="271"/>
      <c r="D34" s="283" t="str">
        <f>IF(ISTEXT(F33),"ERROR",IF(AND(F33=0),"NONCOMPLIANT",IF(AND(F33&gt;0.9,F33&lt;2),"PRIORITY IMPROVEMENT",IF(AND(F33&gt;1.9,F33&lt;3),"IMPROVEMENT",IF(AND(F33&gt;2.9,F33&lt;3.6),"GOOD+E37 STANDING",IF(F33&gt;3,"DISTINCTION",))))))</f>
        <v>IMPROVEMENT</v>
      </c>
      <c r="E34" s="284"/>
      <c r="F34" s="285"/>
    </row>
    <row r="35" spans="1:6" ht="15" customHeight="1" thickBot="1" x14ac:dyDescent="0.25">
      <c r="A35" s="272"/>
      <c r="B35" s="273"/>
      <c r="C35" s="274"/>
      <c r="D35" s="286"/>
      <c r="E35" s="287"/>
      <c r="F35" s="288"/>
    </row>
    <row r="38" spans="1:6" ht="16" x14ac:dyDescent="0.2">
      <c r="A38" s="109"/>
    </row>
  </sheetData>
  <mergeCells count="40">
    <mergeCell ref="D27:E27"/>
    <mergeCell ref="D28:E28"/>
    <mergeCell ref="D29:E29"/>
    <mergeCell ref="A24:F24"/>
    <mergeCell ref="A10:B10"/>
    <mergeCell ref="D12:E12"/>
    <mergeCell ref="D13:E13"/>
    <mergeCell ref="D14:E14"/>
    <mergeCell ref="D15:E15"/>
    <mergeCell ref="A1:C2"/>
    <mergeCell ref="E1:E2"/>
    <mergeCell ref="A23:F23"/>
    <mergeCell ref="A18:F18"/>
    <mergeCell ref="A17:E17"/>
    <mergeCell ref="A22:E22"/>
    <mergeCell ref="C3:F4"/>
    <mergeCell ref="A11:F11"/>
    <mergeCell ref="A19:F19"/>
    <mergeCell ref="A6:B6"/>
    <mergeCell ref="D16:E16"/>
    <mergeCell ref="D20:E20"/>
    <mergeCell ref="D21:E21"/>
    <mergeCell ref="C5:F5"/>
    <mergeCell ref="A9:F9"/>
    <mergeCell ref="A31:E31"/>
    <mergeCell ref="F25:F30"/>
    <mergeCell ref="A32:F32"/>
    <mergeCell ref="A33:C35"/>
    <mergeCell ref="A3:B4"/>
    <mergeCell ref="A5:B5"/>
    <mergeCell ref="A8:B8"/>
    <mergeCell ref="F12:F16"/>
    <mergeCell ref="F20:F21"/>
    <mergeCell ref="D30:E30"/>
    <mergeCell ref="D34:F35"/>
    <mergeCell ref="D33:E33"/>
    <mergeCell ref="A7:B7"/>
    <mergeCell ref="D10:E10"/>
    <mergeCell ref="D25:E25"/>
    <mergeCell ref="D26:E26"/>
  </mergeCells>
  <phoneticPr fontId="32" type="noConversion"/>
  <conditionalFormatting sqref="D34">
    <cfRule type="containsText" dxfId="157" priority="16" operator="containsText" text="DISTINCTION">
      <formula>NOT(ISERROR(SEARCH("DISTINCTION",D34)))</formula>
    </cfRule>
    <cfRule type="containsText" dxfId="156" priority="17" operator="containsText" text="ACCOMPLISHED">
      <formula>NOT(ISERROR(SEARCH("ACCOMPLISHED",D34)))</formula>
    </cfRule>
    <cfRule type="containsText" dxfId="155" priority="18" operator="containsText" text="GOOD STANDING">
      <formula>NOT(ISERROR(SEARCH("GOOD STANDING",D34)))</formula>
    </cfRule>
    <cfRule type="containsText" dxfId="154" priority="19" operator="containsText" text="PRIORITY IMPROVEMENT">
      <formula>NOT(ISERROR(SEARCH("PRIORITY IMPROVEMENT",D34)))</formula>
    </cfRule>
    <cfRule type="containsText" dxfId="153" priority="20" operator="containsText" text="IMPROVEMENT">
      <formula>NOT(ISERROR(SEARCH("IMPROVEMENT",D34)))</formula>
    </cfRule>
  </conditionalFormatting>
  <conditionalFormatting sqref="D12:D16 D20:D21 D25:D30">
    <cfRule type="containsText" dxfId="152" priority="11" operator="containsText" text="NONCOMPLIANT">
      <formula>NOT(ISERROR(SEARCH("NONCOMPLIANT",D12)))</formula>
    </cfRule>
    <cfRule type="containsText" dxfId="151" priority="12" operator="containsText" text="EXCEEDS">
      <formula>NOT(ISERROR(SEARCH("EXCEEDS",D12)))</formula>
    </cfRule>
    <cfRule type="containsText" dxfId="150" priority="13" operator="containsText" text="MEETS">
      <formula>NOT(ISERROR(SEARCH("MEETS",D12)))</formula>
    </cfRule>
    <cfRule type="containsText" dxfId="149" priority="14" operator="containsText" text="APPROACHING">
      <formula>NOT(ISERROR(SEARCH("APPROACHING",D12)))</formula>
    </cfRule>
    <cfRule type="containsText" dxfId="148" priority="15" operator="containsText" text="DOES NOT MEET">
      <formula>NOT(ISERROR(SEARCH("DOES NOT MEET",D12)))</formula>
    </cfRule>
  </conditionalFormatting>
  <hyperlinks>
    <hyperlink ref="B12" location="'APS1'!A1" display="Academic Accountability"/>
    <hyperlink ref="B13" location="'APS2'!A1" display="Student Growth"/>
    <hyperlink ref="B14" location="'APS3'!A1" display="Student Achievement"/>
    <hyperlink ref="B15" location="'APS4'!A1" display="Post-Secondary Readiness"/>
    <hyperlink ref="B20" location="'FPS1'!A1" display="Near-Term Measures"/>
    <hyperlink ref="B26" location="'OPS2'!A1" display="Financial Management and Oversight"/>
    <hyperlink ref="B27" location="'OPS3'!A1" display="Governance and Reporting"/>
    <hyperlink ref="B28" location="'OPS4'!A1" display="Students and Employees"/>
    <hyperlink ref="B30" location="'OPS6'!A1" display="Additional Obligations"/>
    <hyperlink ref="B16" location="'APS5'!A1" display="Mission Specific Academic Goals"/>
    <hyperlink ref="B21" location="'FPS2'!A1" display="Financial Sustainability"/>
    <hyperlink ref="B25" location="'OPS1'!A1" display="Education Program"/>
    <hyperlink ref="B29" location="'OPS5'!A1" display="School Environment"/>
  </hyperlinks>
  <pageMargins left="0.7" right="0.7" top="0.75" bottom="0.75" header="0.3" footer="0.3"/>
  <pageSetup scale="78" orientation="portrait"/>
  <rowBreaks count="1" manualBreakCount="1">
    <brk id="33"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125" zoomScaleNormal="125" zoomScalePageLayoutView="125" workbookViewId="0">
      <pane ySplit="8" topLeftCell="A9" activePane="bottomLeft" state="frozen"/>
      <selection pane="bottomLeft" activeCell="C8" sqref="C8"/>
    </sheetView>
  </sheetViews>
  <sheetFormatPr baseColWidth="10" defaultColWidth="8.83203125" defaultRowHeight="15" x14ac:dyDescent="0.2"/>
  <cols>
    <col min="1" max="1" width="3.33203125" style="4" bestFit="1" customWidth="1"/>
    <col min="2" max="2" width="50.6640625" style="4" customWidth="1"/>
    <col min="3" max="7" width="12.6640625" style="4" customWidth="1"/>
    <col min="8" max="16384" width="8.83203125" style="4"/>
  </cols>
  <sheetData>
    <row r="1" spans="2:9" ht="16" thickBot="1" x14ac:dyDescent="0.25">
      <c r="B1" s="336" t="s">
        <v>158</v>
      </c>
      <c r="C1" s="1" t="s">
        <v>175</v>
      </c>
      <c r="D1" s="365">
        <f>AVERAGE(G9,G10,G19,G27)</f>
        <v>3</v>
      </c>
      <c r="E1" s="366"/>
      <c r="F1" s="363" t="s">
        <v>24</v>
      </c>
      <c r="G1" s="364"/>
    </row>
    <row r="2" spans="2:9" ht="16" thickBot="1" x14ac:dyDescent="0.25">
      <c r="B2" s="337"/>
      <c r="C2" s="27" t="s">
        <v>176</v>
      </c>
      <c r="D2" s="333" t="str">
        <f>IF(ISTEXT(D1),"ERROR",IF(AND(D1&gt;0,D1&lt;1),"NONCOMPLIANT",IF(AND(D1&gt;0.9,D1&lt;2),"DOES NOT MEET",IF(AND(D1&gt;1.9,D1&lt;3),"APPROACHING",IF(AND(D1&gt;2.9,D1&lt;3.6),"MEETS",IF(D1&gt;3,"EXCEEDS",))))))</f>
        <v>MEETS</v>
      </c>
      <c r="E2" s="334"/>
      <c r="F2" s="334"/>
      <c r="G2" s="335"/>
    </row>
    <row r="3" spans="2:9" ht="29" customHeight="1" thickBot="1" x14ac:dyDescent="0.25">
      <c r="B3" s="328" t="s">
        <v>192</v>
      </c>
      <c r="C3" s="329"/>
      <c r="D3" s="329"/>
      <c r="E3" s="329"/>
      <c r="F3" s="329"/>
      <c r="G3" s="330"/>
    </row>
    <row r="4" spans="2:9" ht="16" customHeight="1" thickBot="1" x14ac:dyDescent="0.25">
      <c r="B4" s="325" t="s">
        <v>295</v>
      </c>
      <c r="C4" s="351"/>
      <c r="D4" s="351"/>
      <c r="E4" s="351"/>
      <c r="F4" s="351"/>
      <c r="G4" s="352"/>
    </row>
    <row r="5" spans="2:9" ht="46" customHeight="1" thickBot="1" x14ac:dyDescent="0.25">
      <c r="B5" s="325" t="s">
        <v>296</v>
      </c>
      <c r="C5" s="329"/>
      <c r="D5" s="329"/>
      <c r="E5" s="329"/>
      <c r="F5" s="329"/>
      <c r="G5" s="330"/>
      <c r="I5" s="68"/>
    </row>
    <row r="6" spans="2:9" ht="44" customHeight="1" thickBot="1" x14ac:dyDescent="0.25">
      <c r="B6" s="325" t="s">
        <v>297</v>
      </c>
      <c r="C6" s="329"/>
      <c r="D6" s="329"/>
      <c r="E6" s="329"/>
      <c r="F6" s="329"/>
      <c r="G6" s="330"/>
      <c r="I6" s="69"/>
    </row>
    <row r="7" spans="2:9" ht="17" thickBot="1" x14ac:dyDescent="0.25">
      <c r="B7" s="14" t="s">
        <v>0</v>
      </c>
      <c r="C7" s="15" t="s">
        <v>16</v>
      </c>
      <c r="D7" s="95" t="s">
        <v>25</v>
      </c>
      <c r="E7" s="96" t="s">
        <v>243</v>
      </c>
      <c r="F7" s="170" t="s">
        <v>17</v>
      </c>
      <c r="G7" s="97" t="s">
        <v>18</v>
      </c>
      <c r="I7" s="69"/>
    </row>
    <row r="8" spans="2:9" ht="17" thickBot="1" x14ac:dyDescent="0.25">
      <c r="B8" s="2" t="s">
        <v>164</v>
      </c>
      <c r="C8" s="5">
        <v>0</v>
      </c>
      <c r="D8" s="6">
        <v>1</v>
      </c>
      <c r="E8" s="179"/>
      <c r="F8" s="6">
        <v>3</v>
      </c>
      <c r="G8" s="180"/>
      <c r="I8" s="69"/>
    </row>
    <row r="9" spans="2:9" ht="51" customHeight="1" thickBot="1" x14ac:dyDescent="0.25">
      <c r="B9" s="414" t="s">
        <v>306</v>
      </c>
      <c r="C9" s="415"/>
      <c r="D9" s="415"/>
      <c r="E9" s="416"/>
      <c r="F9" s="34" t="s">
        <v>5</v>
      </c>
      <c r="G9" s="33">
        <v>3</v>
      </c>
      <c r="I9" s="69"/>
    </row>
    <row r="10" spans="2:9" ht="31" thickBot="1" x14ac:dyDescent="0.25">
      <c r="B10" s="417" t="s">
        <v>168</v>
      </c>
      <c r="C10" s="418"/>
      <c r="D10" s="418"/>
      <c r="E10" s="419"/>
      <c r="F10" s="34" t="s">
        <v>5</v>
      </c>
      <c r="G10" s="33">
        <f>AVERAGE(G11,G12,G13,G14)</f>
        <v>3</v>
      </c>
    </row>
    <row r="11" spans="2:9" ht="18" thickBot="1" x14ac:dyDescent="0.25">
      <c r="B11" s="412" t="s">
        <v>165</v>
      </c>
      <c r="C11" s="413"/>
      <c r="D11" s="413"/>
      <c r="E11" s="413"/>
      <c r="F11" s="425" t="s">
        <v>174</v>
      </c>
      <c r="G11" s="75">
        <v>3</v>
      </c>
      <c r="I11" s="70"/>
    </row>
    <row r="12" spans="2:9" ht="18" thickBot="1" x14ac:dyDescent="0.25">
      <c r="B12" s="412" t="s">
        <v>169</v>
      </c>
      <c r="C12" s="413"/>
      <c r="D12" s="413"/>
      <c r="E12" s="413"/>
      <c r="F12" s="426"/>
      <c r="G12" s="75">
        <v>3</v>
      </c>
      <c r="I12" s="70"/>
    </row>
    <row r="13" spans="2:9" ht="18" thickBot="1" x14ac:dyDescent="0.25">
      <c r="B13" s="412" t="s">
        <v>166</v>
      </c>
      <c r="C13" s="413"/>
      <c r="D13" s="413"/>
      <c r="E13" s="413"/>
      <c r="F13" s="426"/>
      <c r="G13" s="75">
        <v>3</v>
      </c>
      <c r="I13" s="70"/>
    </row>
    <row r="14" spans="2:9" ht="18" thickBot="1" x14ac:dyDescent="0.25">
      <c r="B14" s="412" t="s">
        <v>167</v>
      </c>
      <c r="C14" s="413"/>
      <c r="D14" s="413"/>
      <c r="E14" s="413"/>
      <c r="F14" s="426"/>
      <c r="G14" s="75">
        <f>AVERAGE(G15:G18)</f>
        <v>3</v>
      </c>
      <c r="I14" s="70"/>
    </row>
    <row r="15" spans="2:9" ht="18" thickBot="1" x14ac:dyDescent="0.25">
      <c r="B15" s="433" t="s">
        <v>170</v>
      </c>
      <c r="C15" s="434"/>
      <c r="D15" s="434"/>
      <c r="E15" s="434"/>
      <c r="F15" s="426"/>
      <c r="G15" s="73">
        <v>3</v>
      </c>
      <c r="I15" s="70"/>
    </row>
    <row r="16" spans="2:9" ht="18" thickBot="1" x14ac:dyDescent="0.25">
      <c r="B16" s="433" t="s">
        <v>171</v>
      </c>
      <c r="C16" s="434"/>
      <c r="D16" s="434"/>
      <c r="E16" s="434"/>
      <c r="F16" s="426"/>
      <c r="G16" s="73">
        <v>3</v>
      </c>
      <c r="I16" s="70"/>
    </row>
    <row r="17" spans="2:9" ht="18" thickBot="1" x14ac:dyDescent="0.25">
      <c r="B17" s="433" t="s">
        <v>172</v>
      </c>
      <c r="C17" s="434"/>
      <c r="D17" s="434"/>
      <c r="E17" s="434"/>
      <c r="F17" s="426"/>
      <c r="G17" s="73">
        <v>3</v>
      </c>
      <c r="I17" s="70"/>
    </row>
    <row r="18" spans="2:9" ht="18" thickBot="1" x14ac:dyDescent="0.25">
      <c r="B18" s="435" t="s">
        <v>173</v>
      </c>
      <c r="C18" s="436"/>
      <c r="D18" s="436"/>
      <c r="E18" s="436"/>
      <c r="F18" s="427"/>
      <c r="G18" s="74">
        <v>3</v>
      </c>
      <c r="I18" s="70"/>
    </row>
    <row r="19" spans="2:9" ht="62" customHeight="1" thickBot="1" x14ac:dyDescent="0.25">
      <c r="B19" s="420" t="s">
        <v>177</v>
      </c>
      <c r="C19" s="421"/>
      <c r="D19" s="421"/>
      <c r="E19" s="422"/>
      <c r="F19" s="35" t="s">
        <v>5</v>
      </c>
      <c r="G19" s="72">
        <f>AVERAGE(G20:G26)</f>
        <v>3</v>
      </c>
      <c r="I19" s="70"/>
    </row>
    <row r="20" spans="2:9" ht="18" thickBot="1" x14ac:dyDescent="0.25">
      <c r="B20" s="423" t="s">
        <v>179</v>
      </c>
      <c r="C20" s="424"/>
      <c r="D20" s="424"/>
      <c r="E20" s="424"/>
      <c r="F20" s="425" t="s">
        <v>174</v>
      </c>
      <c r="G20" s="75">
        <v>3</v>
      </c>
      <c r="I20" s="70"/>
    </row>
    <row r="21" spans="2:9" ht="18" thickBot="1" x14ac:dyDescent="0.25">
      <c r="B21" s="412" t="s">
        <v>286</v>
      </c>
      <c r="C21" s="413"/>
      <c r="D21" s="413"/>
      <c r="E21" s="413"/>
      <c r="F21" s="426"/>
      <c r="G21" s="75">
        <v>3</v>
      </c>
      <c r="I21" s="70"/>
    </row>
    <row r="22" spans="2:9" ht="18" thickBot="1" x14ac:dyDescent="0.25">
      <c r="B22" s="412" t="s">
        <v>285</v>
      </c>
      <c r="C22" s="413"/>
      <c r="D22" s="413"/>
      <c r="E22" s="413"/>
      <c r="F22" s="426"/>
      <c r="G22" s="75">
        <v>3</v>
      </c>
      <c r="I22" s="70"/>
    </row>
    <row r="23" spans="2:9" ht="33" customHeight="1" thickBot="1" x14ac:dyDescent="0.25">
      <c r="B23" s="430" t="s">
        <v>178</v>
      </c>
      <c r="C23" s="431"/>
      <c r="D23" s="431"/>
      <c r="E23" s="432"/>
      <c r="F23" s="426"/>
      <c r="G23" s="75">
        <v>3</v>
      </c>
      <c r="I23" s="70"/>
    </row>
    <row r="24" spans="2:9" ht="18" thickBot="1" x14ac:dyDescent="0.25">
      <c r="B24" s="412" t="s">
        <v>180</v>
      </c>
      <c r="C24" s="413"/>
      <c r="D24" s="413"/>
      <c r="E24" s="413"/>
      <c r="F24" s="426"/>
      <c r="G24" s="75">
        <v>3</v>
      </c>
      <c r="I24" s="70"/>
    </row>
    <row r="25" spans="2:9" s="10" customFormat="1" ht="24" customHeight="1" thickBot="1" x14ac:dyDescent="0.25">
      <c r="B25" s="430" t="s">
        <v>181</v>
      </c>
      <c r="C25" s="431"/>
      <c r="D25" s="431"/>
      <c r="E25" s="431"/>
      <c r="F25" s="426"/>
      <c r="G25" s="75">
        <v>3</v>
      </c>
      <c r="I25" s="71"/>
    </row>
    <row r="26" spans="2:9" ht="18" thickBot="1" x14ac:dyDescent="0.25">
      <c r="B26" s="428" t="s">
        <v>307</v>
      </c>
      <c r="C26" s="429"/>
      <c r="D26" s="429"/>
      <c r="E26" s="429"/>
      <c r="F26" s="427"/>
      <c r="G26" s="76">
        <v>3</v>
      </c>
      <c r="I26" s="70"/>
    </row>
    <row r="27" spans="2:9" ht="31" thickBot="1" x14ac:dyDescent="0.25">
      <c r="B27" s="417" t="s">
        <v>280</v>
      </c>
      <c r="C27" s="418"/>
      <c r="D27" s="418"/>
      <c r="E27" s="419"/>
      <c r="F27" s="34" t="s">
        <v>5</v>
      </c>
      <c r="G27" s="33">
        <f>AVERAGE(G28:G35)</f>
        <v>3</v>
      </c>
    </row>
    <row r="28" spans="2:9" ht="16" thickBot="1" x14ac:dyDescent="0.25">
      <c r="B28" s="412" t="s">
        <v>179</v>
      </c>
      <c r="C28" s="413"/>
      <c r="D28" s="413"/>
      <c r="E28" s="413"/>
      <c r="F28" s="425" t="s">
        <v>174</v>
      </c>
      <c r="G28" s="75">
        <v>3</v>
      </c>
    </row>
    <row r="29" spans="2:9" ht="16" thickBot="1" x14ac:dyDescent="0.25">
      <c r="B29" s="412" t="s">
        <v>182</v>
      </c>
      <c r="C29" s="413"/>
      <c r="D29" s="413"/>
      <c r="E29" s="413"/>
      <c r="F29" s="426"/>
      <c r="G29" s="75">
        <v>3</v>
      </c>
    </row>
    <row r="30" spans="2:9" ht="16" thickBot="1" x14ac:dyDescent="0.25">
      <c r="B30" s="412" t="s">
        <v>308</v>
      </c>
      <c r="C30" s="413"/>
      <c r="D30" s="413"/>
      <c r="E30" s="413"/>
      <c r="F30" s="426"/>
      <c r="G30" s="75">
        <v>3</v>
      </c>
    </row>
    <row r="31" spans="2:9" ht="16" thickBot="1" x14ac:dyDescent="0.25">
      <c r="B31" s="430" t="s">
        <v>183</v>
      </c>
      <c r="C31" s="431"/>
      <c r="D31" s="431"/>
      <c r="E31" s="432"/>
      <c r="F31" s="426"/>
      <c r="G31" s="75">
        <v>3</v>
      </c>
    </row>
    <row r="32" spans="2:9" ht="16" thickBot="1" x14ac:dyDescent="0.25">
      <c r="B32" s="412" t="s">
        <v>309</v>
      </c>
      <c r="C32" s="413"/>
      <c r="D32" s="413"/>
      <c r="E32" s="413"/>
      <c r="F32" s="426"/>
      <c r="G32" s="75">
        <v>3</v>
      </c>
    </row>
    <row r="33" spans="1:7" ht="16" thickBot="1" x14ac:dyDescent="0.25">
      <c r="B33" s="430" t="s">
        <v>184</v>
      </c>
      <c r="C33" s="431"/>
      <c r="D33" s="431"/>
      <c r="E33" s="431"/>
      <c r="F33" s="426"/>
      <c r="G33" s="75">
        <v>3</v>
      </c>
    </row>
    <row r="34" spans="1:7" ht="16" thickBot="1" x14ac:dyDescent="0.25">
      <c r="B34" s="430" t="s">
        <v>185</v>
      </c>
      <c r="C34" s="431"/>
      <c r="D34" s="431"/>
      <c r="E34" s="431"/>
      <c r="F34" s="426"/>
      <c r="G34" s="75">
        <v>3</v>
      </c>
    </row>
    <row r="35" spans="1:7" ht="16" thickBot="1" x14ac:dyDescent="0.25">
      <c r="B35" s="428" t="s">
        <v>186</v>
      </c>
      <c r="C35" s="429"/>
      <c r="D35" s="429"/>
      <c r="E35" s="429"/>
      <c r="F35" s="427"/>
      <c r="G35" s="76">
        <v>3</v>
      </c>
    </row>
    <row r="37" spans="1:7" ht="16" thickBot="1" x14ac:dyDescent="0.25">
      <c r="B37" s="9" t="s">
        <v>1</v>
      </c>
    </row>
    <row r="38" spans="1:7" ht="153" customHeight="1" thickBot="1" x14ac:dyDescent="0.25">
      <c r="A38" s="153" t="s">
        <v>276</v>
      </c>
      <c r="B38" s="409" t="s">
        <v>278</v>
      </c>
      <c r="C38" s="410"/>
      <c r="D38" s="410"/>
      <c r="E38" s="410"/>
      <c r="F38" s="410"/>
      <c r="G38" s="411"/>
    </row>
    <row r="39" spans="1:7" ht="5" customHeight="1" thickBot="1" x14ac:dyDescent="0.25">
      <c r="A39" s="156"/>
      <c r="B39" s="158"/>
      <c r="C39" s="162"/>
      <c r="D39" s="162"/>
      <c r="E39" s="162"/>
      <c r="F39" s="162"/>
      <c r="G39" s="163"/>
    </row>
    <row r="40" spans="1:7" ht="146" customHeight="1" thickBot="1" x14ac:dyDescent="0.25">
      <c r="A40" s="155" t="s">
        <v>14</v>
      </c>
      <c r="B40" s="159" t="s">
        <v>277</v>
      </c>
      <c r="C40" s="160"/>
      <c r="D40" s="160"/>
      <c r="E40" s="160"/>
      <c r="F40" s="160"/>
      <c r="G40" s="161"/>
    </row>
    <row r="41" spans="1:7" ht="5" customHeight="1" thickBot="1" x14ac:dyDescent="0.25">
      <c r="A41" s="164"/>
      <c r="B41" s="157"/>
      <c r="C41" s="165"/>
      <c r="D41" s="165"/>
      <c r="E41" s="165"/>
      <c r="F41" s="165"/>
      <c r="G41" s="166"/>
    </row>
    <row r="42" spans="1:7" x14ac:dyDescent="0.2">
      <c r="B42" s="152"/>
      <c r="C42" s="152"/>
      <c r="D42" s="152"/>
      <c r="E42" s="152"/>
      <c r="F42" s="152"/>
      <c r="G42" s="152"/>
    </row>
    <row r="43" spans="1:7" x14ac:dyDescent="0.2">
      <c r="B43" s="152"/>
      <c r="C43" s="152"/>
      <c r="D43" s="152"/>
      <c r="E43" s="152"/>
      <c r="F43" s="152"/>
      <c r="G43" s="152"/>
    </row>
    <row r="44" spans="1:7" x14ac:dyDescent="0.2">
      <c r="B44" s="152"/>
      <c r="C44" s="152"/>
      <c r="D44" s="152"/>
      <c r="E44" s="152"/>
      <c r="F44" s="152"/>
      <c r="G44" s="152"/>
    </row>
    <row r="45" spans="1:7" x14ac:dyDescent="0.2">
      <c r="B45" s="152"/>
      <c r="C45" s="152"/>
      <c r="D45" s="152"/>
      <c r="E45" s="152"/>
      <c r="F45" s="152"/>
      <c r="G45" s="152"/>
    </row>
    <row r="46" spans="1:7" x14ac:dyDescent="0.2">
      <c r="B46" s="152"/>
      <c r="C46" s="152"/>
      <c r="D46" s="152"/>
      <c r="E46" s="152"/>
      <c r="F46" s="152"/>
      <c r="G46" s="152"/>
    </row>
  </sheetData>
  <mergeCells count="39">
    <mergeCell ref="B35:E35"/>
    <mergeCell ref="B33:E33"/>
    <mergeCell ref="B28:E28"/>
    <mergeCell ref="B29:E29"/>
    <mergeCell ref="B30:E30"/>
    <mergeCell ref="B31:E31"/>
    <mergeCell ref="B32:E32"/>
    <mergeCell ref="B5:G5"/>
    <mergeCell ref="B6:G6"/>
    <mergeCell ref="B11:E11"/>
    <mergeCell ref="B1:B2"/>
    <mergeCell ref="D1:E1"/>
    <mergeCell ref="F1:G1"/>
    <mergeCell ref="D2:G2"/>
    <mergeCell ref="B3:G3"/>
    <mergeCell ref="F11:F18"/>
    <mergeCell ref="B4:G4"/>
    <mergeCell ref="B14:E14"/>
    <mergeCell ref="B15:E15"/>
    <mergeCell ref="B16:E16"/>
    <mergeCell ref="B17:E17"/>
    <mergeCell ref="B18:E18"/>
    <mergeCell ref="B12:E12"/>
    <mergeCell ref="B38:G38"/>
    <mergeCell ref="B13:E13"/>
    <mergeCell ref="B9:E9"/>
    <mergeCell ref="B10:E10"/>
    <mergeCell ref="B19:E19"/>
    <mergeCell ref="B20:E20"/>
    <mergeCell ref="F20:F26"/>
    <mergeCell ref="B21:E21"/>
    <mergeCell ref="B22:E22"/>
    <mergeCell ref="B26:E26"/>
    <mergeCell ref="B23:E23"/>
    <mergeCell ref="B24:E24"/>
    <mergeCell ref="B25:E25"/>
    <mergeCell ref="F28:F35"/>
    <mergeCell ref="B27:E27"/>
    <mergeCell ref="B34:E34"/>
  </mergeCells>
  <conditionalFormatting sqref="D2">
    <cfRule type="containsText" dxfId="32" priority="1" operator="containsText" text="EXEMPLARY">
      <formula>NOT(ISERROR(SEARCH("EXEMPLARY",D2)))</formula>
    </cfRule>
    <cfRule type="containsText" dxfId="31" priority="2" operator="containsText" text="EXCEEDS">
      <formula>NOT(ISERROR(SEARCH("EXCEEDS",D2)))</formula>
    </cfRule>
    <cfRule type="containsText" dxfId="30" priority="3" operator="containsText" text="MEETS">
      <formula>NOT(ISERROR(SEARCH("MEETS",D2)))</formula>
    </cfRule>
    <cfRule type="containsText" dxfId="29" priority="4" operator="containsText" text="DOES NOT MEET">
      <formula>NOT(ISERROR(SEARCH("DOES NOT MEET",D2)))</formula>
    </cfRule>
    <cfRule type="containsText" dxfId="28"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 right="0.7" top="0.75" bottom="0.75" header="0.3" footer="0.3"/>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125" zoomScaleNormal="125" zoomScalePageLayoutView="125" workbookViewId="0">
      <pane ySplit="8" topLeftCell="A9" activePane="bottomLeft" state="frozen"/>
      <selection pane="bottomLeft" activeCell="G10" sqref="G10"/>
    </sheetView>
  </sheetViews>
  <sheetFormatPr baseColWidth="10" defaultRowHeight="15" x14ac:dyDescent="0.2"/>
  <cols>
    <col min="1" max="1" width="3.33203125" style="4" bestFit="1" customWidth="1"/>
    <col min="2" max="2" width="50.6640625" customWidth="1"/>
    <col min="3" max="7" width="12.6640625" customWidth="1"/>
  </cols>
  <sheetData>
    <row r="1" spans="2:7" ht="16" thickBot="1" x14ac:dyDescent="0.25">
      <c r="B1" s="336" t="s">
        <v>158</v>
      </c>
      <c r="C1" s="1" t="s">
        <v>196</v>
      </c>
      <c r="D1" s="365">
        <f>AVERAGE(G9,G15)</f>
        <v>2.9</v>
      </c>
      <c r="E1" s="366"/>
      <c r="F1" s="363" t="s">
        <v>24</v>
      </c>
      <c r="G1" s="364"/>
    </row>
    <row r="2" spans="2:7" ht="16" thickBot="1" x14ac:dyDescent="0.25">
      <c r="B2" s="337"/>
      <c r="C2" s="27" t="s">
        <v>197</v>
      </c>
      <c r="D2" s="333" t="str">
        <f>IF(ISTEXT(D1),"ERROR",IF(AND(D1&gt;0,D1&lt;1),"NONCOMPLIANT",IF(AND(D1&gt;0.9,D1&lt;2),"DOES NOT MEET",IF(AND(D1&gt;1.9,D1&lt;3),"APPROACHING",IF(AND(D1&gt;2.9,D1&lt;3.6),"MEETS",IF(D1&gt;3,"EXCEEDS",))))))</f>
        <v>APPROACHING</v>
      </c>
      <c r="E2" s="334"/>
      <c r="F2" s="334"/>
      <c r="G2" s="335"/>
    </row>
    <row r="3" spans="2:7" ht="28" customHeight="1" thickBot="1" x14ac:dyDescent="0.25">
      <c r="B3" s="328" t="s">
        <v>191</v>
      </c>
      <c r="C3" s="329"/>
      <c r="D3" s="329"/>
      <c r="E3" s="329"/>
      <c r="F3" s="329"/>
      <c r="G3" s="330"/>
    </row>
    <row r="4" spans="2:7" ht="16" thickBot="1" x14ac:dyDescent="0.25">
      <c r="B4" s="325" t="s">
        <v>295</v>
      </c>
      <c r="C4" s="351"/>
      <c r="D4" s="351"/>
      <c r="E4" s="351"/>
      <c r="F4" s="351"/>
      <c r="G4" s="352"/>
    </row>
    <row r="5" spans="2:7" ht="43" customHeight="1" thickBot="1" x14ac:dyDescent="0.25">
      <c r="B5" s="325" t="s">
        <v>296</v>
      </c>
      <c r="C5" s="329"/>
      <c r="D5" s="329"/>
      <c r="E5" s="329"/>
      <c r="F5" s="329"/>
      <c r="G5" s="330"/>
    </row>
    <row r="6" spans="2:7" ht="44" customHeight="1" thickBot="1" x14ac:dyDescent="0.25">
      <c r="B6" s="325" t="s">
        <v>297</v>
      </c>
      <c r="C6" s="329"/>
      <c r="D6" s="329"/>
      <c r="E6" s="329"/>
      <c r="F6" s="329"/>
      <c r="G6" s="330"/>
    </row>
    <row r="7" spans="2:7" ht="16" thickBot="1" x14ac:dyDescent="0.25">
      <c r="B7" s="14" t="s">
        <v>0</v>
      </c>
      <c r="C7" s="15" t="s">
        <v>16</v>
      </c>
      <c r="D7" s="95" t="s">
        <v>25</v>
      </c>
      <c r="E7" s="96" t="s">
        <v>243</v>
      </c>
      <c r="F7" s="170" t="s">
        <v>17</v>
      </c>
      <c r="G7" s="97" t="s">
        <v>18</v>
      </c>
    </row>
    <row r="8" spans="2:7" ht="16" thickBot="1" x14ac:dyDescent="0.25">
      <c r="B8" s="2" t="s">
        <v>217</v>
      </c>
      <c r="C8" s="5">
        <v>0</v>
      </c>
      <c r="D8" s="6">
        <v>1</v>
      </c>
      <c r="E8" s="179"/>
      <c r="F8" s="6">
        <v>3</v>
      </c>
      <c r="G8" s="180"/>
    </row>
    <row r="9" spans="2:7" ht="31" thickBot="1" x14ac:dyDescent="0.25">
      <c r="B9" s="444" t="s">
        <v>305</v>
      </c>
      <c r="C9" s="415"/>
      <c r="D9" s="415"/>
      <c r="E9" s="416"/>
      <c r="F9" s="47" t="s">
        <v>5</v>
      </c>
      <c r="G9" s="33">
        <f>AVERAGE(G10:G14)</f>
        <v>2.8</v>
      </c>
    </row>
    <row r="10" spans="2:7" ht="16" thickBot="1" x14ac:dyDescent="0.25">
      <c r="B10" s="445" t="s">
        <v>187</v>
      </c>
      <c r="C10" s="446"/>
      <c r="D10" s="446"/>
      <c r="E10" s="447"/>
      <c r="F10" s="441" t="s">
        <v>174</v>
      </c>
      <c r="G10" s="75">
        <v>3</v>
      </c>
    </row>
    <row r="11" spans="2:7" ht="16" thickBot="1" x14ac:dyDescent="0.25">
      <c r="B11" s="412" t="s">
        <v>193</v>
      </c>
      <c r="C11" s="413"/>
      <c r="D11" s="413"/>
      <c r="E11" s="440"/>
      <c r="F11" s="442"/>
      <c r="G11" s="75">
        <v>3</v>
      </c>
    </row>
    <row r="12" spans="2:7" s="4" customFormat="1" ht="16" thickBot="1" x14ac:dyDescent="0.25">
      <c r="B12" s="412" t="s">
        <v>194</v>
      </c>
      <c r="C12" s="413"/>
      <c r="D12" s="413"/>
      <c r="E12" s="440"/>
      <c r="F12" s="442"/>
      <c r="G12" s="76">
        <v>3</v>
      </c>
    </row>
    <row r="13" spans="2:7" s="4" customFormat="1" ht="16" thickBot="1" x14ac:dyDescent="0.25">
      <c r="B13" s="412" t="s">
        <v>358</v>
      </c>
      <c r="C13" s="413"/>
      <c r="D13" s="413"/>
      <c r="E13" s="440"/>
      <c r="F13" s="442"/>
      <c r="G13" s="76">
        <v>2</v>
      </c>
    </row>
    <row r="14" spans="2:7" ht="16" thickBot="1" x14ac:dyDescent="0.25">
      <c r="B14" s="412" t="s">
        <v>195</v>
      </c>
      <c r="C14" s="413"/>
      <c r="D14" s="413"/>
      <c r="E14" s="440"/>
      <c r="F14" s="443"/>
      <c r="G14" s="76">
        <v>3</v>
      </c>
    </row>
    <row r="15" spans="2:7" ht="49" customHeight="1" thickBot="1" x14ac:dyDescent="0.25">
      <c r="B15" s="417" t="s">
        <v>340</v>
      </c>
      <c r="C15" s="418"/>
      <c r="D15" s="418"/>
      <c r="E15" s="419"/>
      <c r="F15" s="46" t="s">
        <v>5</v>
      </c>
      <c r="G15" s="72">
        <f>AVERAGE(G16:G18)</f>
        <v>3</v>
      </c>
    </row>
    <row r="16" spans="2:7" ht="16" thickBot="1" x14ac:dyDescent="0.25">
      <c r="B16" s="412" t="s">
        <v>188</v>
      </c>
      <c r="C16" s="413"/>
      <c r="D16" s="413"/>
      <c r="E16" s="440"/>
      <c r="F16" s="441" t="s">
        <v>174</v>
      </c>
      <c r="G16" s="75">
        <v>3</v>
      </c>
    </row>
    <row r="17" spans="1:7" ht="27" customHeight="1" thickBot="1" x14ac:dyDescent="0.25">
      <c r="B17" s="430" t="s">
        <v>189</v>
      </c>
      <c r="C17" s="431"/>
      <c r="D17" s="431"/>
      <c r="E17" s="432"/>
      <c r="F17" s="442"/>
      <c r="G17" s="75">
        <v>3</v>
      </c>
    </row>
    <row r="18" spans="1:7" ht="28" customHeight="1" thickBot="1" x14ac:dyDescent="0.25">
      <c r="B18" s="437" t="s">
        <v>190</v>
      </c>
      <c r="C18" s="438"/>
      <c r="D18" s="438"/>
      <c r="E18" s="439"/>
      <c r="F18" s="443"/>
      <c r="G18" s="76">
        <v>3</v>
      </c>
    </row>
    <row r="20" spans="1:7" s="4" customFormat="1" x14ac:dyDescent="0.2"/>
    <row r="21" spans="1:7" ht="16" thickBot="1" x14ac:dyDescent="0.25">
      <c r="B21" s="9" t="s">
        <v>1</v>
      </c>
      <c r="C21" s="4"/>
      <c r="D21" s="4"/>
      <c r="E21" s="4"/>
      <c r="F21" s="4"/>
      <c r="G21" s="4"/>
    </row>
    <row r="22" spans="1:7" ht="137" customHeight="1" thickBot="1" x14ac:dyDescent="0.25">
      <c r="A22" s="153" t="s">
        <v>276</v>
      </c>
      <c r="B22" s="220" t="s">
        <v>278</v>
      </c>
      <c r="C22" s="221"/>
      <c r="D22" s="221"/>
      <c r="E22" s="221"/>
      <c r="F22" s="221"/>
      <c r="G22" s="222"/>
    </row>
    <row r="23" spans="1:7" ht="3" customHeight="1" thickBot="1" x14ac:dyDescent="0.25">
      <c r="A23" s="156"/>
      <c r="B23" s="158"/>
      <c r="C23" s="162"/>
      <c r="D23" s="162"/>
      <c r="E23" s="162"/>
      <c r="F23" s="162"/>
      <c r="G23" s="163"/>
    </row>
    <row r="24" spans="1:7" ht="145" customHeight="1" thickBot="1" x14ac:dyDescent="0.25">
      <c r="A24" s="155" t="s">
        <v>14</v>
      </c>
      <c r="B24" s="228" t="s">
        <v>277</v>
      </c>
      <c r="C24" s="227"/>
      <c r="D24" s="160"/>
      <c r="E24" s="160"/>
      <c r="F24" s="160"/>
      <c r="G24" s="161"/>
    </row>
    <row r="25" spans="1:7" ht="4" customHeight="1" thickBot="1" x14ac:dyDescent="0.25">
      <c r="A25" s="164"/>
      <c r="B25" s="157"/>
      <c r="C25" s="165"/>
      <c r="D25" s="165"/>
      <c r="E25" s="165"/>
      <c r="F25" s="165"/>
      <c r="G25" s="166"/>
    </row>
    <row r="26" spans="1:7" x14ac:dyDescent="0.2">
      <c r="B26" s="152"/>
      <c r="C26" s="152"/>
      <c r="D26" s="152"/>
      <c r="E26" s="152"/>
      <c r="F26" s="152"/>
      <c r="G26" s="152"/>
    </row>
  </sheetData>
  <mergeCells count="20">
    <mergeCell ref="B18:E18"/>
    <mergeCell ref="B15:E15"/>
    <mergeCell ref="B16:E16"/>
    <mergeCell ref="B4:G4"/>
    <mergeCell ref="F16:F18"/>
    <mergeCell ref="B5:G5"/>
    <mergeCell ref="B6:G6"/>
    <mergeCell ref="B9:E9"/>
    <mergeCell ref="B10:E10"/>
    <mergeCell ref="F10:F14"/>
    <mergeCell ref="B11:E11"/>
    <mergeCell ref="B14:E14"/>
    <mergeCell ref="B12:E12"/>
    <mergeCell ref="B17:E17"/>
    <mergeCell ref="B13:E13"/>
    <mergeCell ref="B1:B2"/>
    <mergeCell ref="D1:E1"/>
    <mergeCell ref="F1:G1"/>
    <mergeCell ref="D2:G2"/>
    <mergeCell ref="B3:G3"/>
  </mergeCells>
  <conditionalFormatting sqref="D2">
    <cfRule type="containsText" dxfId="27" priority="1" operator="containsText" text="EXEMPLARY">
      <formula>NOT(ISERROR(SEARCH("EXEMPLARY",D2)))</formula>
    </cfRule>
    <cfRule type="containsText" dxfId="26" priority="2" operator="containsText" text="EXCEEDS">
      <formula>NOT(ISERROR(SEARCH("EXCEEDS",D2)))</formula>
    </cfRule>
    <cfRule type="containsText" dxfId="25" priority="3" operator="containsText" text="MEETS">
      <formula>NOT(ISERROR(SEARCH("MEETS",D2)))</formula>
    </cfRule>
    <cfRule type="containsText" dxfId="24" priority="4" operator="containsText" text="DOES NOT MEET">
      <formula>NOT(ISERROR(SEARCH("DOES NOT MEET",D2)))</formula>
    </cfRule>
    <cfRule type="containsText" dxfId="23"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5" right="0.75" top="1" bottom="1" header="0.5" footer="0.5"/>
  <pageSetup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120" zoomScaleNormal="120" zoomScalePageLayoutView="120" workbookViewId="0">
      <pane ySplit="8" topLeftCell="A9" activePane="bottomLeft" state="frozen"/>
      <selection pane="bottomLeft" activeCell="B26" sqref="B26:E26"/>
    </sheetView>
  </sheetViews>
  <sheetFormatPr baseColWidth="10" defaultRowHeight="15" x14ac:dyDescent="0.2"/>
  <cols>
    <col min="1" max="1" width="3.6640625" style="4" bestFit="1" customWidth="1"/>
    <col min="2" max="2" width="50.6640625" customWidth="1"/>
    <col min="3" max="7" width="12.6640625" customWidth="1"/>
  </cols>
  <sheetData>
    <row r="1" spans="2:7" ht="16" thickBot="1" x14ac:dyDescent="0.25">
      <c r="B1" s="336" t="s">
        <v>158</v>
      </c>
      <c r="C1" s="1" t="s">
        <v>198</v>
      </c>
      <c r="D1" s="365">
        <f>AVERAGE(G9,G18,G20)</f>
        <v>2.7916666666666665</v>
      </c>
      <c r="E1" s="366"/>
      <c r="F1" s="363" t="s">
        <v>24</v>
      </c>
      <c r="G1" s="364"/>
    </row>
    <row r="2" spans="2:7" ht="16" thickBot="1" x14ac:dyDescent="0.25">
      <c r="B2" s="337"/>
      <c r="C2" s="27" t="s">
        <v>199</v>
      </c>
      <c r="D2" s="333" t="str">
        <f>IF(ISTEXT(D1),"ERROR",IF(AND(D1&gt;0,D1&lt;1),"NONCOMPLIANT",IF(AND(D1&gt;0.9,D1&lt;2),"DOES NOT MEET",IF(AND(D1&gt;1.9,D1&lt;3),"APPROACHING",IF(AND(D1&gt;2.9,D1&lt;3.6),"MEETS",IF(D1&gt;3,"EXCEEDS",))))))</f>
        <v>APPROACHING</v>
      </c>
      <c r="E2" s="334"/>
      <c r="F2" s="334"/>
      <c r="G2" s="335"/>
    </row>
    <row r="3" spans="2:7" ht="33" customHeight="1" thickBot="1" x14ac:dyDescent="0.25">
      <c r="B3" s="328" t="s">
        <v>200</v>
      </c>
      <c r="C3" s="329"/>
      <c r="D3" s="329"/>
      <c r="E3" s="329"/>
      <c r="F3" s="329"/>
      <c r="G3" s="330"/>
    </row>
    <row r="4" spans="2:7" ht="16" thickBot="1" x14ac:dyDescent="0.25">
      <c r="B4" s="325" t="s">
        <v>295</v>
      </c>
      <c r="C4" s="351"/>
      <c r="D4" s="351"/>
      <c r="E4" s="351"/>
      <c r="F4" s="351"/>
      <c r="G4" s="352"/>
    </row>
    <row r="5" spans="2:7" ht="44" customHeight="1" thickBot="1" x14ac:dyDescent="0.25">
      <c r="B5" s="325" t="s">
        <v>296</v>
      </c>
      <c r="C5" s="329"/>
      <c r="D5" s="329"/>
      <c r="E5" s="329"/>
      <c r="F5" s="329"/>
      <c r="G5" s="330"/>
    </row>
    <row r="6" spans="2:7" ht="45" customHeight="1" thickBot="1" x14ac:dyDescent="0.25">
      <c r="B6" s="325" t="s">
        <v>297</v>
      </c>
      <c r="C6" s="329"/>
      <c r="D6" s="329"/>
      <c r="E6" s="329"/>
      <c r="F6" s="329"/>
      <c r="G6" s="330"/>
    </row>
    <row r="7" spans="2:7" ht="16" thickBot="1" x14ac:dyDescent="0.25">
      <c r="B7" s="14" t="s">
        <v>0</v>
      </c>
      <c r="C7" s="15" t="s">
        <v>16</v>
      </c>
      <c r="D7" s="95" t="s">
        <v>25</v>
      </c>
      <c r="E7" s="96" t="s">
        <v>243</v>
      </c>
      <c r="F7" s="170" t="s">
        <v>17</v>
      </c>
      <c r="G7" s="97" t="s">
        <v>18</v>
      </c>
    </row>
    <row r="8" spans="2:7" ht="16" thickBot="1" x14ac:dyDescent="0.25">
      <c r="B8" s="2" t="s">
        <v>216</v>
      </c>
      <c r="C8" s="5">
        <v>0</v>
      </c>
      <c r="D8" s="6">
        <v>1</v>
      </c>
      <c r="E8" s="179"/>
      <c r="F8" s="6">
        <v>3</v>
      </c>
      <c r="G8" s="180"/>
    </row>
    <row r="9" spans="2:7" ht="32" customHeight="1" thickBot="1" x14ac:dyDescent="0.25">
      <c r="B9" s="444" t="s">
        <v>341</v>
      </c>
      <c r="C9" s="415"/>
      <c r="D9" s="415"/>
      <c r="E9" s="416"/>
      <c r="F9" s="34" t="s">
        <v>5</v>
      </c>
      <c r="G9" s="33">
        <f>AVERAGE(G10:G17)</f>
        <v>3</v>
      </c>
    </row>
    <row r="10" spans="2:7" s="4" customFormat="1" ht="16" thickBot="1" x14ac:dyDescent="0.25">
      <c r="B10" s="412" t="s">
        <v>201</v>
      </c>
      <c r="C10" s="413"/>
      <c r="D10" s="413"/>
      <c r="E10" s="413"/>
      <c r="F10" s="425" t="s">
        <v>174</v>
      </c>
      <c r="G10" s="75">
        <v>3</v>
      </c>
    </row>
    <row r="11" spans="2:7" s="4" customFormat="1" ht="16" thickBot="1" x14ac:dyDescent="0.25">
      <c r="B11" s="412" t="s">
        <v>204</v>
      </c>
      <c r="C11" s="413"/>
      <c r="D11" s="413"/>
      <c r="E11" s="413"/>
      <c r="F11" s="426"/>
      <c r="G11" s="75">
        <v>3</v>
      </c>
    </row>
    <row r="12" spans="2:7" s="4" customFormat="1" ht="16" thickBot="1" x14ac:dyDescent="0.25">
      <c r="B12" s="412" t="s">
        <v>303</v>
      </c>
      <c r="C12" s="413"/>
      <c r="D12" s="413"/>
      <c r="E12" s="413"/>
      <c r="F12" s="426"/>
      <c r="G12" s="75">
        <v>3</v>
      </c>
    </row>
    <row r="13" spans="2:7" s="4" customFormat="1" ht="16" thickBot="1" x14ac:dyDescent="0.25">
      <c r="B13" s="412" t="s">
        <v>202</v>
      </c>
      <c r="C13" s="413"/>
      <c r="D13" s="413"/>
      <c r="E13" s="413"/>
      <c r="F13" s="426"/>
      <c r="G13" s="75">
        <v>3</v>
      </c>
    </row>
    <row r="14" spans="2:7" s="4" customFormat="1" ht="16" thickBot="1" x14ac:dyDescent="0.25">
      <c r="B14" s="412" t="s">
        <v>203</v>
      </c>
      <c r="C14" s="413"/>
      <c r="D14" s="413"/>
      <c r="E14" s="413"/>
      <c r="F14" s="426"/>
      <c r="G14" s="75"/>
    </row>
    <row r="15" spans="2:7" s="4" customFormat="1" ht="16" thickBot="1" x14ac:dyDescent="0.25">
      <c r="B15" s="412" t="s">
        <v>238</v>
      </c>
      <c r="C15" s="413"/>
      <c r="D15" s="413"/>
      <c r="E15" s="413"/>
      <c r="F15" s="426"/>
      <c r="G15" s="75"/>
    </row>
    <row r="16" spans="2:7" s="4" customFormat="1" ht="16" thickBot="1" x14ac:dyDescent="0.25">
      <c r="B16" s="412" t="s">
        <v>211</v>
      </c>
      <c r="C16" s="413"/>
      <c r="D16" s="413"/>
      <c r="E16" s="413"/>
      <c r="F16" s="426"/>
      <c r="G16" s="75">
        <v>3</v>
      </c>
    </row>
    <row r="17" spans="1:7" s="4" customFormat="1" ht="16" thickBot="1" x14ac:dyDescent="0.25">
      <c r="B17" s="412" t="s">
        <v>205</v>
      </c>
      <c r="C17" s="413"/>
      <c r="D17" s="413"/>
      <c r="E17" s="413"/>
      <c r="F17" s="427"/>
      <c r="G17" s="75">
        <v>3</v>
      </c>
    </row>
    <row r="18" spans="1:7" ht="44" customHeight="1" thickBot="1" x14ac:dyDescent="0.25">
      <c r="B18" s="417" t="s">
        <v>304</v>
      </c>
      <c r="C18" s="418"/>
      <c r="D18" s="418"/>
      <c r="E18" s="419"/>
      <c r="F18" s="34" t="s">
        <v>5</v>
      </c>
      <c r="G18" s="33">
        <f>G19</f>
        <v>3</v>
      </c>
    </row>
    <row r="19" spans="1:7" ht="34" customHeight="1" thickBot="1" x14ac:dyDescent="0.25">
      <c r="B19" s="448" t="s">
        <v>206</v>
      </c>
      <c r="C19" s="449"/>
      <c r="D19" s="449"/>
      <c r="E19" s="450"/>
      <c r="F19" s="79" t="s">
        <v>174</v>
      </c>
      <c r="G19" s="76">
        <v>3</v>
      </c>
    </row>
    <row r="20" spans="1:7" ht="44" customHeight="1" thickBot="1" x14ac:dyDescent="0.25">
      <c r="B20" s="451" t="s">
        <v>207</v>
      </c>
      <c r="C20" s="421"/>
      <c r="D20" s="421"/>
      <c r="E20" s="422"/>
      <c r="F20" s="35" t="s">
        <v>5</v>
      </c>
      <c r="G20" s="72">
        <f>AVERAGE(G21:G28)</f>
        <v>2.375</v>
      </c>
    </row>
    <row r="21" spans="1:7" ht="16" thickBot="1" x14ac:dyDescent="0.25">
      <c r="B21" s="423" t="s">
        <v>208</v>
      </c>
      <c r="C21" s="424"/>
      <c r="D21" s="424"/>
      <c r="E21" s="424"/>
      <c r="F21" s="425" t="s">
        <v>174</v>
      </c>
      <c r="G21" s="75">
        <v>3</v>
      </c>
    </row>
    <row r="22" spans="1:7" ht="16" thickBot="1" x14ac:dyDescent="0.25">
      <c r="B22" s="412" t="s">
        <v>209</v>
      </c>
      <c r="C22" s="413"/>
      <c r="D22" s="413"/>
      <c r="E22" s="413"/>
      <c r="F22" s="426"/>
      <c r="G22" s="75">
        <v>3</v>
      </c>
    </row>
    <row r="23" spans="1:7" ht="16" thickBot="1" x14ac:dyDescent="0.25">
      <c r="B23" s="412" t="s">
        <v>210</v>
      </c>
      <c r="C23" s="413"/>
      <c r="D23" s="413"/>
      <c r="E23" s="413"/>
      <c r="F23" s="426"/>
      <c r="G23" s="75">
        <v>3</v>
      </c>
    </row>
    <row r="24" spans="1:7" ht="25" customHeight="1" thickBot="1" x14ac:dyDescent="0.25">
      <c r="B24" s="430" t="s">
        <v>360</v>
      </c>
      <c r="C24" s="431"/>
      <c r="D24" s="431"/>
      <c r="E24" s="432"/>
      <c r="F24" s="426"/>
      <c r="G24" s="75">
        <v>3</v>
      </c>
    </row>
    <row r="25" spans="1:7" s="4" customFormat="1" ht="25" customHeight="1" thickBot="1" x14ac:dyDescent="0.25">
      <c r="B25" s="430" t="s">
        <v>361</v>
      </c>
      <c r="C25" s="431"/>
      <c r="D25" s="431"/>
      <c r="E25" s="432"/>
      <c r="F25" s="426"/>
      <c r="G25" s="75">
        <v>0</v>
      </c>
    </row>
    <row r="26" spans="1:7" s="4" customFormat="1" ht="20" customHeight="1" thickBot="1" x14ac:dyDescent="0.25">
      <c r="B26" s="412" t="s">
        <v>237</v>
      </c>
      <c r="C26" s="413"/>
      <c r="D26" s="413"/>
      <c r="E26" s="413"/>
      <c r="F26" s="426"/>
      <c r="G26" s="75">
        <v>3</v>
      </c>
    </row>
    <row r="27" spans="1:7" ht="20" customHeight="1" thickBot="1" x14ac:dyDescent="0.25">
      <c r="B27" s="412" t="s">
        <v>213</v>
      </c>
      <c r="C27" s="413"/>
      <c r="D27" s="413"/>
      <c r="E27" s="413"/>
      <c r="F27" s="426"/>
      <c r="G27" s="75">
        <v>3</v>
      </c>
    </row>
    <row r="28" spans="1:7" ht="16" thickBot="1" x14ac:dyDescent="0.25">
      <c r="B28" s="428" t="s">
        <v>212</v>
      </c>
      <c r="C28" s="429"/>
      <c r="D28" s="429"/>
      <c r="E28" s="429"/>
      <c r="F28" s="427"/>
      <c r="G28" s="76">
        <v>1</v>
      </c>
    </row>
    <row r="30" spans="1:7" ht="16" thickBot="1" x14ac:dyDescent="0.25">
      <c r="A30"/>
      <c r="C30" s="4"/>
      <c r="D30" s="4"/>
      <c r="E30" s="4"/>
      <c r="F30" s="4"/>
      <c r="G30" s="4"/>
    </row>
    <row r="31" spans="1:7" ht="161" customHeight="1" thickBot="1" x14ac:dyDescent="0.25">
      <c r="A31" s="153" t="s">
        <v>276</v>
      </c>
      <c r="B31" s="229" t="s">
        <v>278</v>
      </c>
      <c r="C31" s="230"/>
      <c r="D31" s="230"/>
      <c r="E31" s="230"/>
      <c r="F31" s="230"/>
      <c r="G31" s="231"/>
    </row>
    <row r="32" spans="1:7" ht="5" customHeight="1" thickBot="1" x14ac:dyDescent="0.25">
      <c r="A32" s="156"/>
      <c r="B32" s="158"/>
      <c r="C32" s="162"/>
      <c r="D32" s="162"/>
      <c r="E32" s="162"/>
      <c r="F32" s="162"/>
      <c r="G32" s="163"/>
    </row>
    <row r="33" spans="1:7" ht="156" customHeight="1" thickBot="1" x14ac:dyDescent="0.25">
      <c r="A33" s="155" t="s">
        <v>14</v>
      </c>
      <c r="B33" s="232" t="s">
        <v>277</v>
      </c>
      <c r="C33" s="233"/>
      <c r="D33" s="233"/>
      <c r="E33" s="233"/>
      <c r="F33" s="233"/>
      <c r="G33" s="234"/>
    </row>
    <row r="34" spans="1:7" ht="4" customHeight="1" thickBot="1" x14ac:dyDescent="0.25">
      <c r="A34" s="164"/>
      <c r="B34" s="157"/>
      <c r="C34" s="165"/>
      <c r="D34" s="165"/>
      <c r="E34" s="165"/>
      <c r="F34" s="165"/>
      <c r="G34" s="166"/>
    </row>
  </sheetData>
  <mergeCells count="30">
    <mergeCell ref="B17:E17"/>
    <mergeCell ref="B28:E28"/>
    <mergeCell ref="B20:E20"/>
    <mergeCell ref="B21:E21"/>
    <mergeCell ref="B24:E24"/>
    <mergeCell ref="B27:E27"/>
    <mergeCell ref="B26:E26"/>
    <mergeCell ref="B25:E25"/>
    <mergeCell ref="B4:G4"/>
    <mergeCell ref="B1:B2"/>
    <mergeCell ref="D1:E1"/>
    <mergeCell ref="F1:G1"/>
    <mergeCell ref="D2:G2"/>
    <mergeCell ref="B3:G3"/>
    <mergeCell ref="F21:F28"/>
    <mergeCell ref="B22:E22"/>
    <mergeCell ref="B23:E23"/>
    <mergeCell ref="B5:G5"/>
    <mergeCell ref="B6:G6"/>
    <mergeCell ref="B9:E9"/>
    <mergeCell ref="B18:E18"/>
    <mergeCell ref="B19:E19"/>
    <mergeCell ref="F10:F17"/>
    <mergeCell ref="B10:E10"/>
    <mergeCell ref="B11:E11"/>
    <mergeCell ref="B12:E12"/>
    <mergeCell ref="B13:E13"/>
    <mergeCell ref="B16:E16"/>
    <mergeCell ref="B14:E14"/>
    <mergeCell ref="B15:E15"/>
  </mergeCells>
  <conditionalFormatting sqref="D2">
    <cfRule type="containsText" dxfId="22" priority="1" operator="containsText" text="EXEMPLARY">
      <formula>NOT(ISERROR(SEARCH("EXEMPLARY",D2)))</formula>
    </cfRule>
    <cfRule type="containsText" dxfId="21" priority="2" operator="containsText" text="EXCEEDS">
      <formula>NOT(ISERROR(SEARCH("EXCEEDS",D2)))</formula>
    </cfRule>
    <cfRule type="containsText" dxfId="20" priority="3" operator="containsText" text="MEETS">
      <formula>NOT(ISERROR(SEARCH("MEETS",D2)))</formula>
    </cfRule>
    <cfRule type="containsText" dxfId="19" priority="4" operator="containsText" text="DOES NOT MEET">
      <formula>NOT(ISERROR(SEARCH("DOES NOT MEET",D2)))</formula>
    </cfRule>
    <cfRule type="containsText" dxfId="18"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5" right="0.75" top="1" bottom="1" header="0.5" footer="0.5"/>
  <pageSetup orientation="portrait" horizontalDpi="4294967292" verticalDpi="4294967292"/>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zoomScalePageLayoutView="125" workbookViewId="0">
      <pane ySplit="8" topLeftCell="A9" activePane="bottomLeft" state="frozen"/>
      <selection pane="bottomLeft" activeCell="J15" sqref="J15"/>
    </sheetView>
  </sheetViews>
  <sheetFormatPr baseColWidth="10" defaultRowHeight="15" x14ac:dyDescent="0.2"/>
  <cols>
    <col min="1" max="1" width="3.33203125" style="4" bestFit="1" customWidth="1"/>
    <col min="2" max="2" width="50.6640625" customWidth="1"/>
    <col min="3" max="7" width="12.6640625" customWidth="1"/>
  </cols>
  <sheetData>
    <row r="1" spans="2:7" ht="16" thickBot="1" x14ac:dyDescent="0.25">
      <c r="B1" s="336" t="s">
        <v>158</v>
      </c>
      <c r="C1" s="1" t="s">
        <v>221</v>
      </c>
      <c r="D1" s="365">
        <f>AVERAGE(G9,G14,G15,G16,G17 )</f>
        <v>3</v>
      </c>
      <c r="E1" s="366"/>
      <c r="F1" s="363" t="s">
        <v>24</v>
      </c>
      <c r="G1" s="364"/>
    </row>
    <row r="2" spans="2:7" ht="16" thickBot="1" x14ac:dyDescent="0.25">
      <c r="B2" s="337"/>
      <c r="C2" s="27" t="s">
        <v>222</v>
      </c>
      <c r="D2" s="333" t="str">
        <f>IF(ISTEXT(D1),"ERROR",IF(AND(D1&gt;0,D1&lt;1),"NONCOMPLIANT",IF(AND(D1&gt;0.9,D1&lt;2),"DOES NOT MEET",IF(AND(D1&gt;1.9,D1&lt;3),"APPROACHING",IF(AND(D1&gt;2.9,D1&lt;3.6),"MEETS",IF(D1&gt;3,"EXCEEDS",))))))</f>
        <v>MEETS</v>
      </c>
      <c r="E2" s="334"/>
      <c r="F2" s="334"/>
      <c r="G2" s="335"/>
    </row>
    <row r="3" spans="2:7" ht="29" customHeight="1" thickBot="1" x14ac:dyDescent="0.25">
      <c r="B3" s="328" t="s">
        <v>214</v>
      </c>
      <c r="C3" s="329"/>
      <c r="D3" s="329"/>
      <c r="E3" s="329"/>
      <c r="F3" s="329"/>
      <c r="G3" s="330"/>
    </row>
    <row r="4" spans="2:7" ht="16" thickBot="1" x14ac:dyDescent="0.25">
      <c r="B4" s="325" t="s">
        <v>295</v>
      </c>
      <c r="C4" s="351"/>
      <c r="D4" s="351"/>
      <c r="E4" s="351"/>
      <c r="F4" s="351"/>
      <c r="G4" s="352"/>
    </row>
    <row r="5" spans="2:7" ht="43" customHeight="1" thickBot="1" x14ac:dyDescent="0.25">
      <c r="B5" s="325" t="s">
        <v>296</v>
      </c>
      <c r="C5" s="329"/>
      <c r="D5" s="329"/>
      <c r="E5" s="329"/>
      <c r="F5" s="329"/>
      <c r="G5" s="330"/>
    </row>
    <row r="6" spans="2:7" ht="45" customHeight="1" thickBot="1" x14ac:dyDescent="0.25">
      <c r="B6" s="325" t="s">
        <v>297</v>
      </c>
      <c r="C6" s="329"/>
      <c r="D6" s="329"/>
      <c r="E6" s="329"/>
      <c r="F6" s="329"/>
      <c r="G6" s="330"/>
    </row>
    <row r="7" spans="2:7" ht="16" thickBot="1" x14ac:dyDescent="0.25">
      <c r="B7" s="14" t="s">
        <v>0</v>
      </c>
      <c r="C7" s="15" t="s">
        <v>16</v>
      </c>
      <c r="D7" s="95" t="s">
        <v>25</v>
      </c>
      <c r="E7" s="96" t="s">
        <v>243</v>
      </c>
      <c r="F7" s="170" t="s">
        <v>17</v>
      </c>
      <c r="G7" s="97" t="s">
        <v>18</v>
      </c>
    </row>
    <row r="8" spans="2:7" ht="16" thickBot="1" x14ac:dyDescent="0.25">
      <c r="B8" s="2" t="s">
        <v>215</v>
      </c>
      <c r="C8" s="5">
        <v>0</v>
      </c>
      <c r="D8" s="6">
        <v>1</v>
      </c>
      <c r="E8" s="179"/>
      <c r="F8" s="6">
        <v>3</v>
      </c>
      <c r="G8" s="180"/>
    </row>
    <row r="9" spans="2:7" ht="31" thickBot="1" x14ac:dyDescent="0.25">
      <c r="B9" s="444" t="s">
        <v>342</v>
      </c>
      <c r="C9" s="415"/>
      <c r="D9" s="415"/>
      <c r="E9" s="416"/>
      <c r="F9" s="34" t="s">
        <v>5</v>
      </c>
      <c r="G9" s="33">
        <f>AVERAGE(G10:G13)</f>
        <v>3</v>
      </c>
    </row>
    <row r="10" spans="2:7" ht="34" customHeight="1" thickBot="1" x14ac:dyDescent="0.25">
      <c r="B10" s="430" t="s">
        <v>300</v>
      </c>
      <c r="C10" s="431"/>
      <c r="D10" s="431"/>
      <c r="E10" s="432"/>
      <c r="F10" s="425" t="s">
        <v>174</v>
      </c>
      <c r="G10" s="75">
        <v>3</v>
      </c>
    </row>
    <row r="11" spans="2:7" ht="18" customHeight="1" thickBot="1" x14ac:dyDescent="0.25">
      <c r="B11" s="412" t="s">
        <v>218</v>
      </c>
      <c r="C11" s="413"/>
      <c r="D11" s="413"/>
      <c r="E11" s="413"/>
      <c r="F11" s="426"/>
      <c r="G11" s="75"/>
    </row>
    <row r="12" spans="2:7" ht="49" customHeight="1" thickBot="1" x14ac:dyDescent="0.25">
      <c r="B12" s="430" t="s">
        <v>301</v>
      </c>
      <c r="C12" s="431"/>
      <c r="D12" s="431"/>
      <c r="E12" s="432"/>
      <c r="F12" s="426"/>
      <c r="G12" s="75"/>
    </row>
    <row r="13" spans="2:7" ht="23" customHeight="1" thickBot="1" x14ac:dyDescent="0.25">
      <c r="B13" s="428" t="s">
        <v>219</v>
      </c>
      <c r="C13" s="429"/>
      <c r="D13" s="429"/>
      <c r="E13" s="429"/>
      <c r="F13" s="427"/>
      <c r="G13" s="76"/>
    </row>
    <row r="14" spans="2:7" ht="31" thickBot="1" x14ac:dyDescent="0.25">
      <c r="B14" s="452" t="s">
        <v>310</v>
      </c>
      <c r="C14" s="453"/>
      <c r="D14" s="453"/>
      <c r="E14" s="454"/>
      <c r="F14" s="44" t="s">
        <v>5</v>
      </c>
      <c r="G14" s="45">
        <v>3</v>
      </c>
    </row>
    <row r="15" spans="2:7" ht="50" customHeight="1" thickBot="1" x14ac:dyDescent="0.25">
      <c r="B15" s="452" t="s">
        <v>220</v>
      </c>
      <c r="C15" s="453"/>
      <c r="D15" s="453"/>
      <c r="E15" s="454"/>
      <c r="F15" s="44" t="s">
        <v>5</v>
      </c>
      <c r="G15" s="80"/>
    </row>
    <row r="16" spans="2:7" s="4" customFormat="1" ht="67" customHeight="1" thickBot="1" x14ac:dyDescent="0.25">
      <c r="B16" s="452" t="s">
        <v>302</v>
      </c>
      <c r="C16" s="453"/>
      <c r="D16" s="453"/>
      <c r="E16" s="454"/>
      <c r="F16" s="44" t="s">
        <v>5</v>
      </c>
      <c r="G16" s="80"/>
    </row>
    <row r="17" spans="1:7" ht="45" customHeight="1" thickBot="1" x14ac:dyDescent="0.25">
      <c r="B17" s="452" t="s">
        <v>223</v>
      </c>
      <c r="C17" s="453"/>
      <c r="D17" s="453"/>
      <c r="E17" s="454"/>
      <c r="F17" s="44" t="s">
        <v>5</v>
      </c>
      <c r="G17" s="45"/>
    </row>
    <row r="19" spans="1:7" ht="16" thickBot="1" x14ac:dyDescent="0.25">
      <c r="B19" s="9" t="s">
        <v>1</v>
      </c>
      <c r="C19" s="4"/>
      <c r="D19" s="4"/>
      <c r="E19" s="4"/>
      <c r="F19" s="4"/>
      <c r="G19" s="4"/>
    </row>
    <row r="20" spans="1:7" ht="103" customHeight="1" thickBot="1" x14ac:dyDescent="0.25">
      <c r="A20" s="153" t="s">
        <v>276</v>
      </c>
      <c r="B20" s="220" t="s">
        <v>278</v>
      </c>
      <c r="C20" s="221"/>
      <c r="D20" s="221"/>
      <c r="E20" s="221"/>
      <c r="F20" s="221"/>
      <c r="G20" s="222"/>
    </row>
    <row r="21" spans="1:7" ht="4" customHeight="1" thickBot="1" x14ac:dyDescent="0.25">
      <c r="A21" s="156"/>
      <c r="B21" s="158"/>
      <c r="C21" s="162"/>
      <c r="D21" s="162"/>
      <c r="E21" s="162"/>
      <c r="F21" s="162"/>
      <c r="G21" s="163"/>
    </row>
    <row r="22" spans="1:7" ht="127" customHeight="1" thickBot="1" x14ac:dyDescent="0.25">
      <c r="A22" s="155" t="s">
        <v>14</v>
      </c>
      <c r="B22" s="159" t="s">
        <v>277</v>
      </c>
      <c r="C22" s="160"/>
      <c r="D22" s="160"/>
      <c r="E22" s="160"/>
      <c r="F22" s="160"/>
      <c r="G22" s="161"/>
    </row>
    <row r="23" spans="1:7" ht="3" customHeight="1" thickBot="1" x14ac:dyDescent="0.25">
      <c r="A23" s="164"/>
      <c r="B23" s="157"/>
      <c r="C23" s="165"/>
      <c r="D23" s="165"/>
      <c r="E23" s="165"/>
      <c r="F23" s="165"/>
      <c r="G23" s="166"/>
    </row>
  </sheetData>
  <mergeCells count="18">
    <mergeCell ref="B12:E12"/>
    <mergeCell ref="B13:E13"/>
    <mergeCell ref="B4:G4"/>
    <mergeCell ref="B17:E17"/>
    <mergeCell ref="B14:E14"/>
    <mergeCell ref="B15:E15"/>
    <mergeCell ref="B16:E16"/>
    <mergeCell ref="B5:G5"/>
    <mergeCell ref="B6:G6"/>
    <mergeCell ref="B9:E9"/>
    <mergeCell ref="B10:E10"/>
    <mergeCell ref="F10:F13"/>
    <mergeCell ref="B11:E11"/>
    <mergeCell ref="B1:B2"/>
    <mergeCell ref="D1:E1"/>
    <mergeCell ref="F1:G1"/>
    <mergeCell ref="D2:G2"/>
    <mergeCell ref="B3:G3"/>
  </mergeCells>
  <conditionalFormatting sqref="D2">
    <cfRule type="containsText" dxfId="14" priority="1" operator="containsText" text="EXEMPLARY">
      <formula>NOT(ISERROR(SEARCH("EXEMPLARY",D2)))</formula>
    </cfRule>
    <cfRule type="containsText" dxfId="13" priority="2" operator="containsText" text="EXCEEDS">
      <formula>NOT(ISERROR(SEARCH("EXCEEDS",D2)))</formula>
    </cfRule>
    <cfRule type="containsText" dxfId="12" priority="3" operator="containsText" text="MEETS">
      <formula>NOT(ISERROR(SEARCH("MEETS",D2)))</formula>
    </cfRule>
    <cfRule type="containsText" dxfId="11" priority="4" operator="containsText" text="DOES NOT MEET">
      <formula>NOT(ISERROR(SEARCH("DOES NOT MEET",D2)))</formula>
    </cfRule>
    <cfRule type="containsText" dxfId="10"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5" right="0.75" top="1" bottom="1" header="0.5" footer="0.5"/>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25" zoomScaleNormal="125" zoomScalePageLayoutView="125" workbookViewId="0">
      <pane ySplit="8" topLeftCell="A9" activePane="bottomLeft" state="frozen"/>
      <selection pane="bottomLeft" activeCell="B23" sqref="B23:E23"/>
    </sheetView>
  </sheetViews>
  <sheetFormatPr baseColWidth="10" defaultRowHeight="15" x14ac:dyDescent="0.2"/>
  <cols>
    <col min="1" max="1" width="3.33203125" style="4" bestFit="1" customWidth="1"/>
    <col min="2" max="2" width="50.6640625" customWidth="1"/>
    <col min="3" max="7" width="12.6640625" customWidth="1"/>
  </cols>
  <sheetData>
    <row r="1" spans="2:7" ht="16" thickBot="1" x14ac:dyDescent="0.25">
      <c r="B1" s="458" t="s">
        <v>158</v>
      </c>
      <c r="C1" s="77" t="s">
        <v>287</v>
      </c>
      <c r="D1" s="460">
        <f>AVERAGE(G9,G15,G19)</f>
        <v>3</v>
      </c>
      <c r="E1" s="461"/>
      <c r="F1" s="462" t="s">
        <v>24</v>
      </c>
      <c r="G1" s="463"/>
    </row>
    <row r="2" spans="2:7" ht="16" thickBot="1" x14ac:dyDescent="0.25">
      <c r="B2" s="459"/>
      <c r="C2" s="78" t="s">
        <v>288</v>
      </c>
      <c r="D2" s="333" t="str">
        <f>IF(ISTEXT(D1),"ERROR",IF(AND(D1&gt;0,D1&lt;1),"NONCOMPLIANT",IF(AND(D1&gt;0.9,D1&lt;2),"DOES NOT MEET",IF(AND(D1&gt;1.9,D1&lt;3),"APPROACHING",IF(AND(D1&gt;2.9,D1&lt;3.6),"MEETS",IF(D1&gt;3,"EXCEEDS",))))))</f>
        <v>MEETS</v>
      </c>
      <c r="E2" s="334"/>
      <c r="F2" s="334"/>
      <c r="G2" s="335"/>
    </row>
    <row r="3" spans="2:7" ht="29" customHeight="1" thickBot="1" x14ac:dyDescent="0.25">
      <c r="B3" s="464" t="s">
        <v>224</v>
      </c>
      <c r="C3" s="465"/>
      <c r="D3" s="465"/>
      <c r="E3" s="465"/>
      <c r="F3" s="465"/>
      <c r="G3" s="466"/>
    </row>
    <row r="4" spans="2:7" ht="16" thickBot="1" x14ac:dyDescent="0.25">
      <c r="B4" s="455" t="s">
        <v>295</v>
      </c>
      <c r="C4" s="456"/>
      <c r="D4" s="456"/>
      <c r="E4" s="456"/>
      <c r="F4" s="456"/>
      <c r="G4" s="457"/>
    </row>
    <row r="5" spans="2:7" ht="46" customHeight="1" thickBot="1" x14ac:dyDescent="0.25">
      <c r="B5" s="455" t="s">
        <v>296</v>
      </c>
      <c r="C5" s="456"/>
      <c r="D5" s="456"/>
      <c r="E5" s="456"/>
      <c r="F5" s="456"/>
      <c r="G5" s="457"/>
    </row>
    <row r="6" spans="2:7" ht="45" customHeight="1" thickBot="1" x14ac:dyDescent="0.25">
      <c r="B6" s="455" t="s">
        <v>297</v>
      </c>
      <c r="C6" s="456"/>
      <c r="D6" s="456"/>
      <c r="E6" s="456"/>
      <c r="F6" s="456"/>
      <c r="G6" s="457"/>
    </row>
    <row r="7" spans="2:7" ht="16" thickBot="1" x14ac:dyDescent="0.25">
      <c r="B7" s="81" t="s">
        <v>0</v>
      </c>
      <c r="C7" s="15" t="s">
        <v>16</v>
      </c>
      <c r="D7" s="95" t="s">
        <v>25</v>
      </c>
      <c r="E7" s="96" t="s">
        <v>243</v>
      </c>
      <c r="F7" s="170" t="s">
        <v>17</v>
      </c>
      <c r="G7" s="97" t="s">
        <v>18</v>
      </c>
    </row>
    <row r="8" spans="2:7" ht="16" thickBot="1" x14ac:dyDescent="0.25">
      <c r="B8" s="89" t="s">
        <v>225</v>
      </c>
      <c r="C8" s="90">
        <v>0</v>
      </c>
      <c r="D8" s="91">
        <v>1</v>
      </c>
      <c r="E8" s="91"/>
      <c r="F8" s="82">
        <v>3</v>
      </c>
      <c r="G8" s="83"/>
    </row>
    <row r="9" spans="2:7" ht="43" customHeight="1" thickBot="1" x14ac:dyDescent="0.25">
      <c r="B9" s="476" t="s">
        <v>343</v>
      </c>
      <c r="C9" s="477"/>
      <c r="D9" s="477"/>
      <c r="E9" s="478"/>
      <c r="F9" s="84" t="s">
        <v>5</v>
      </c>
      <c r="G9" s="85">
        <f>AVERAGE(G10:G14)</f>
        <v>3</v>
      </c>
    </row>
    <row r="10" spans="2:7" ht="16" thickBot="1" x14ac:dyDescent="0.25">
      <c r="B10" s="470" t="s">
        <v>346</v>
      </c>
      <c r="C10" s="471"/>
      <c r="D10" s="471"/>
      <c r="E10" s="472"/>
      <c r="F10" s="479" t="s">
        <v>174</v>
      </c>
      <c r="G10" s="86">
        <v>3</v>
      </c>
    </row>
    <row r="11" spans="2:7" ht="16" thickBot="1" x14ac:dyDescent="0.25">
      <c r="B11" s="467" t="s">
        <v>226</v>
      </c>
      <c r="C11" s="468"/>
      <c r="D11" s="468"/>
      <c r="E11" s="469"/>
      <c r="F11" s="480"/>
      <c r="G11" s="86">
        <v>3</v>
      </c>
    </row>
    <row r="12" spans="2:7" ht="16" thickBot="1" x14ac:dyDescent="0.25">
      <c r="B12" s="470" t="s">
        <v>227</v>
      </c>
      <c r="C12" s="471"/>
      <c r="D12" s="471"/>
      <c r="E12" s="472"/>
      <c r="F12" s="480"/>
      <c r="G12" s="86">
        <v>3</v>
      </c>
    </row>
    <row r="13" spans="2:7" s="4" customFormat="1" ht="16" thickBot="1" x14ac:dyDescent="0.25">
      <c r="B13" s="467" t="s">
        <v>347</v>
      </c>
      <c r="C13" s="468"/>
      <c r="D13" s="468"/>
      <c r="E13" s="469"/>
      <c r="F13" s="480"/>
      <c r="G13" s="86">
        <v>3</v>
      </c>
    </row>
    <row r="14" spans="2:7" ht="16" thickBot="1" x14ac:dyDescent="0.25">
      <c r="B14" s="467" t="s">
        <v>228</v>
      </c>
      <c r="C14" s="468"/>
      <c r="D14" s="468"/>
      <c r="E14" s="469"/>
      <c r="F14" s="481"/>
      <c r="G14" s="86">
        <v>3</v>
      </c>
    </row>
    <row r="15" spans="2:7" ht="44" customHeight="1" thickBot="1" x14ac:dyDescent="0.25">
      <c r="B15" s="476" t="s">
        <v>311</v>
      </c>
      <c r="C15" s="477"/>
      <c r="D15" s="477"/>
      <c r="E15" s="478"/>
      <c r="F15" s="87" t="s">
        <v>5</v>
      </c>
      <c r="G15" s="88">
        <f>AVERAGE(G16:G18)</f>
        <v>3</v>
      </c>
    </row>
    <row r="16" spans="2:7" s="4" customFormat="1" ht="16" thickBot="1" x14ac:dyDescent="0.25">
      <c r="B16" s="470" t="s">
        <v>229</v>
      </c>
      <c r="C16" s="471"/>
      <c r="D16" s="471"/>
      <c r="E16" s="472"/>
      <c r="F16" s="482" t="s">
        <v>174</v>
      </c>
      <c r="G16" s="86">
        <v>3</v>
      </c>
    </row>
    <row r="17" spans="1:7" s="4" customFormat="1" ht="16" thickBot="1" x14ac:dyDescent="0.25">
      <c r="B17" s="467" t="s">
        <v>230</v>
      </c>
      <c r="C17" s="468"/>
      <c r="D17" s="468"/>
      <c r="E17" s="469"/>
      <c r="F17" s="483"/>
      <c r="G17" s="86">
        <v>3</v>
      </c>
    </row>
    <row r="18" spans="1:7" s="4" customFormat="1" ht="16" thickBot="1" x14ac:dyDescent="0.25">
      <c r="B18" s="473" t="s">
        <v>231</v>
      </c>
      <c r="C18" s="474"/>
      <c r="D18" s="474"/>
      <c r="E18" s="475"/>
      <c r="F18" s="484"/>
      <c r="G18" s="92">
        <v>3</v>
      </c>
    </row>
    <row r="19" spans="1:7" s="4" customFormat="1" ht="45" customHeight="1" thickBot="1" x14ac:dyDescent="0.25">
      <c r="B19" s="476" t="s">
        <v>344</v>
      </c>
      <c r="C19" s="477"/>
      <c r="D19" s="477"/>
      <c r="E19" s="478"/>
      <c r="F19" s="93" t="s">
        <v>5</v>
      </c>
      <c r="G19" s="94">
        <f>AVERAGE(G20:G23)</f>
        <v>3</v>
      </c>
    </row>
    <row r="20" spans="1:7" s="4" customFormat="1" ht="27" customHeight="1" thickBot="1" x14ac:dyDescent="0.25">
      <c r="B20" s="470" t="s">
        <v>232</v>
      </c>
      <c r="C20" s="471"/>
      <c r="D20" s="471"/>
      <c r="E20" s="472"/>
      <c r="F20" s="479" t="s">
        <v>174</v>
      </c>
      <c r="G20" s="86">
        <v>3</v>
      </c>
    </row>
    <row r="21" spans="1:7" s="4" customFormat="1" ht="16" thickBot="1" x14ac:dyDescent="0.25">
      <c r="B21" s="467" t="s">
        <v>233</v>
      </c>
      <c r="C21" s="468"/>
      <c r="D21" s="468"/>
      <c r="E21" s="469"/>
      <c r="F21" s="480"/>
      <c r="G21" s="86">
        <v>3</v>
      </c>
    </row>
    <row r="22" spans="1:7" s="4" customFormat="1" ht="16" thickBot="1" x14ac:dyDescent="0.25">
      <c r="B22" s="470" t="s">
        <v>345</v>
      </c>
      <c r="C22" s="471"/>
      <c r="D22" s="471"/>
      <c r="E22" s="472"/>
      <c r="F22" s="480"/>
      <c r="G22" s="86">
        <v>3</v>
      </c>
    </row>
    <row r="23" spans="1:7" s="4" customFormat="1" ht="16" thickBot="1" x14ac:dyDescent="0.25">
      <c r="B23" s="485" t="s">
        <v>348</v>
      </c>
      <c r="C23" s="486"/>
      <c r="D23" s="486"/>
      <c r="E23" s="487"/>
      <c r="F23" s="481"/>
      <c r="G23" s="92">
        <v>3</v>
      </c>
    </row>
    <row r="25" spans="1:7" ht="16" thickBot="1" x14ac:dyDescent="0.25">
      <c r="B25" s="9" t="s">
        <v>1</v>
      </c>
      <c r="C25" s="4"/>
      <c r="D25" s="4"/>
      <c r="E25" s="4"/>
      <c r="F25" s="4"/>
      <c r="G25" s="4"/>
    </row>
    <row r="26" spans="1:7" ht="138" customHeight="1" thickBot="1" x14ac:dyDescent="0.25">
      <c r="A26" s="153" t="s">
        <v>276</v>
      </c>
      <c r="B26" s="409" t="s">
        <v>278</v>
      </c>
      <c r="C26" s="410"/>
      <c r="D26" s="410"/>
      <c r="E26" s="410"/>
      <c r="F26" s="410"/>
      <c r="G26" s="411"/>
    </row>
    <row r="27" spans="1:7" ht="5" customHeight="1" thickBot="1" x14ac:dyDescent="0.25">
      <c r="A27" s="156"/>
      <c r="B27" s="158"/>
      <c r="C27" s="162"/>
      <c r="D27" s="162"/>
      <c r="E27" s="162"/>
      <c r="F27" s="162"/>
      <c r="G27" s="163"/>
    </row>
    <row r="28" spans="1:7" ht="143" customHeight="1" thickBot="1" x14ac:dyDescent="0.25">
      <c r="A28" s="155" t="s">
        <v>14</v>
      </c>
      <c r="B28" s="159" t="s">
        <v>277</v>
      </c>
      <c r="C28" s="160"/>
      <c r="D28" s="160"/>
      <c r="E28" s="160"/>
      <c r="F28" s="160"/>
      <c r="G28" s="161"/>
    </row>
    <row r="29" spans="1:7" ht="5" customHeight="1" thickBot="1" x14ac:dyDescent="0.25">
      <c r="A29" s="164"/>
      <c r="B29" s="157"/>
      <c r="C29" s="165"/>
      <c r="D29" s="165"/>
      <c r="E29" s="165"/>
      <c r="F29" s="165"/>
      <c r="G29" s="166"/>
    </row>
  </sheetData>
  <mergeCells count="27">
    <mergeCell ref="B12:E12"/>
    <mergeCell ref="B14:E14"/>
    <mergeCell ref="F10:F14"/>
    <mergeCell ref="F16:F18"/>
    <mergeCell ref="F20:F23"/>
    <mergeCell ref="B22:E22"/>
    <mergeCell ref="B23:E23"/>
    <mergeCell ref="B15:E15"/>
    <mergeCell ref="B19:E19"/>
    <mergeCell ref="B20:E20"/>
    <mergeCell ref="B21:E21"/>
    <mergeCell ref="B26:G26"/>
    <mergeCell ref="B4:G4"/>
    <mergeCell ref="B1:B2"/>
    <mergeCell ref="D1:E1"/>
    <mergeCell ref="F1:G1"/>
    <mergeCell ref="D2:G2"/>
    <mergeCell ref="B3:G3"/>
    <mergeCell ref="B13:E13"/>
    <mergeCell ref="B16:E16"/>
    <mergeCell ref="B17:E17"/>
    <mergeCell ref="B18:E18"/>
    <mergeCell ref="B5:G5"/>
    <mergeCell ref="B6:G6"/>
    <mergeCell ref="B9:E9"/>
    <mergeCell ref="B10:E10"/>
    <mergeCell ref="B11:E11"/>
  </mergeCells>
  <conditionalFormatting sqref="D2">
    <cfRule type="containsText" dxfId="9" priority="1" operator="containsText" text="EXEMPLARY">
      <formula>NOT(ISERROR(SEARCH("EXEMPLARY",D2)))</formula>
    </cfRule>
    <cfRule type="containsText" dxfId="8" priority="2" operator="containsText" text="EXCEEDS">
      <formula>NOT(ISERROR(SEARCH("EXCEEDS",D2)))</formula>
    </cfRule>
    <cfRule type="containsText" dxfId="7" priority="3" operator="containsText" text="MEETS">
      <formula>NOT(ISERROR(SEARCH("MEETS",D2)))</formula>
    </cfRule>
    <cfRule type="containsText" dxfId="6" priority="4" operator="containsText" text="DOES NOT MEET">
      <formula>NOT(ISERROR(SEARCH("DOES NOT MEET",D2)))</formula>
    </cfRule>
    <cfRule type="containsText" dxfId="5" priority="5" operator="containsText" text="APPROACHING">
      <formula>NOT(ISERROR(SEARCH("APPROACHING",D2)))</formula>
    </cfRule>
  </conditionalFormatting>
  <hyperlinks>
    <hyperlink ref="F1" location="'CHARTER SCHOOL Report'!A1" display="School Report"/>
    <hyperlink ref="G1" location="'CHARTER SCHOOL Report'!A1" display="'CHARTER SCHOOL Report'!A1"/>
  </hyperlinks>
  <pageMargins left="0.75" right="0.75" top="1" bottom="1" header="0.5" footer="0.5"/>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zoomScalePageLayoutView="125" workbookViewId="0">
      <pane ySplit="7" topLeftCell="A8" activePane="bottomLeft" state="frozen"/>
      <selection pane="bottomLeft" activeCell="B13" sqref="B13:E13"/>
    </sheetView>
  </sheetViews>
  <sheetFormatPr baseColWidth="10" defaultRowHeight="15" x14ac:dyDescent="0.2"/>
  <cols>
    <col min="1" max="1" width="3.33203125" style="4" bestFit="1" customWidth="1"/>
    <col min="2" max="2" width="50.6640625" customWidth="1"/>
    <col min="3" max="7" width="12.6640625" customWidth="1"/>
  </cols>
  <sheetData>
    <row r="1" spans="2:7" ht="16" thickBot="1" x14ac:dyDescent="0.25">
      <c r="B1" s="336" t="s">
        <v>158</v>
      </c>
      <c r="C1" s="1" t="s">
        <v>239</v>
      </c>
      <c r="D1" s="365">
        <f>AVERAGE(G9,G14)</f>
        <v>2.5</v>
      </c>
      <c r="E1" s="366"/>
      <c r="F1" s="363" t="s">
        <v>24</v>
      </c>
      <c r="G1" s="364"/>
    </row>
    <row r="2" spans="2:7" ht="16" thickBot="1" x14ac:dyDescent="0.25">
      <c r="B2" s="337"/>
      <c r="C2" s="27" t="s">
        <v>240</v>
      </c>
      <c r="D2" s="333" t="str">
        <f>IF(ISTEXT(D1),"ERROR",IF(AND(D1&gt;0,D1&lt;1),"NONCOMPLIANT",IF(AND(D1&gt;0.9,D1&lt;2),"DOES NOT MEET",IF(AND(D1&gt;1.9,D1&lt;3),"APPROACHING",IF(AND(D1&gt;2.9,D1&lt;3.6),"MEETS",IF(D1&gt;3,"EXCEEDS",))))))</f>
        <v>APPROACHING</v>
      </c>
      <c r="E2" s="334"/>
      <c r="F2" s="334"/>
      <c r="G2" s="335"/>
    </row>
    <row r="3" spans="2:7" ht="34" customHeight="1" thickBot="1" x14ac:dyDescent="0.25">
      <c r="B3" s="328" t="s">
        <v>235</v>
      </c>
      <c r="C3" s="329"/>
      <c r="D3" s="329"/>
      <c r="E3" s="329"/>
      <c r="F3" s="329"/>
      <c r="G3" s="330"/>
    </row>
    <row r="4" spans="2:7" ht="16" thickBot="1" x14ac:dyDescent="0.25">
      <c r="B4" s="325" t="s">
        <v>295</v>
      </c>
      <c r="C4" s="351"/>
      <c r="D4" s="351"/>
      <c r="E4" s="351"/>
      <c r="F4" s="351"/>
      <c r="G4" s="352"/>
    </row>
    <row r="5" spans="2:7" ht="43" customHeight="1" thickBot="1" x14ac:dyDescent="0.25">
      <c r="B5" s="325" t="s">
        <v>296</v>
      </c>
      <c r="C5" s="329"/>
      <c r="D5" s="329"/>
      <c r="E5" s="329"/>
      <c r="F5" s="329"/>
      <c r="G5" s="330"/>
    </row>
    <row r="6" spans="2:7" ht="44" customHeight="1" thickBot="1" x14ac:dyDescent="0.25">
      <c r="B6" s="325" t="s">
        <v>297</v>
      </c>
      <c r="C6" s="329"/>
      <c r="D6" s="329"/>
      <c r="E6" s="329"/>
      <c r="F6" s="329"/>
      <c r="G6" s="330"/>
    </row>
    <row r="7" spans="2:7" ht="16" thickBot="1" x14ac:dyDescent="0.25">
      <c r="B7" s="14" t="s">
        <v>0</v>
      </c>
      <c r="C7" s="15" t="s">
        <v>16</v>
      </c>
      <c r="D7" s="95" t="s">
        <v>25</v>
      </c>
      <c r="E7" s="96" t="s">
        <v>243</v>
      </c>
      <c r="F7" s="170" t="s">
        <v>17</v>
      </c>
      <c r="G7" s="97" t="s">
        <v>18</v>
      </c>
    </row>
    <row r="8" spans="2:7" ht="16" thickBot="1" x14ac:dyDescent="0.25">
      <c r="B8" s="2" t="s">
        <v>234</v>
      </c>
      <c r="C8" s="5">
        <v>0</v>
      </c>
      <c r="D8" s="6">
        <v>1</v>
      </c>
      <c r="E8" s="179"/>
      <c r="F8" s="6">
        <v>3</v>
      </c>
      <c r="G8" s="180"/>
    </row>
    <row r="9" spans="2:7" ht="31" customHeight="1" thickBot="1" x14ac:dyDescent="0.25">
      <c r="B9" s="444" t="s">
        <v>298</v>
      </c>
      <c r="C9" s="415"/>
      <c r="D9" s="415"/>
      <c r="E9" s="416"/>
      <c r="F9" s="47" t="s">
        <v>5</v>
      </c>
      <c r="G9" s="33">
        <f>AVERAGE(G10:G13)</f>
        <v>3</v>
      </c>
    </row>
    <row r="10" spans="2:7" ht="16" thickBot="1" x14ac:dyDescent="0.25">
      <c r="B10" s="445" t="s">
        <v>236</v>
      </c>
      <c r="C10" s="446"/>
      <c r="D10" s="446"/>
      <c r="E10" s="447"/>
      <c r="F10" s="441" t="s">
        <v>174</v>
      </c>
      <c r="G10" s="75">
        <v>3</v>
      </c>
    </row>
    <row r="11" spans="2:7" ht="16" thickBot="1" x14ac:dyDescent="0.25">
      <c r="B11" s="412" t="s">
        <v>359</v>
      </c>
      <c r="C11" s="413"/>
      <c r="D11" s="413"/>
      <c r="E11" s="440"/>
      <c r="F11" s="442"/>
      <c r="G11" s="75">
        <v>3</v>
      </c>
    </row>
    <row r="12" spans="2:7" ht="16" thickBot="1" x14ac:dyDescent="0.25">
      <c r="B12" s="412" t="s">
        <v>241</v>
      </c>
      <c r="C12" s="413"/>
      <c r="D12" s="413"/>
      <c r="E12" s="440"/>
      <c r="F12" s="442"/>
      <c r="G12" s="76">
        <v>3</v>
      </c>
    </row>
    <row r="13" spans="2:7" ht="16" thickBot="1" x14ac:dyDescent="0.25">
      <c r="B13" s="412" t="s">
        <v>242</v>
      </c>
      <c r="C13" s="413"/>
      <c r="D13" s="413"/>
      <c r="E13" s="440"/>
      <c r="F13" s="442"/>
      <c r="G13" s="75">
        <v>3</v>
      </c>
    </row>
    <row r="14" spans="2:7" s="4" customFormat="1" ht="31" thickBot="1" x14ac:dyDescent="0.25">
      <c r="B14" s="488" t="s">
        <v>299</v>
      </c>
      <c r="C14" s="489"/>
      <c r="D14" s="489"/>
      <c r="E14" s="490"/>
      <c r="F14" s="181" t="s">
        <v>5</v>
      </c>
      <c r="G14" s="182">
        <v>2</v>
      </c>
    </row>
    <row r="15" spans="2:7" s="4" customFormat="1" ht="90" x14ac:dyDescent="0.2">
      <c r="B15" s="184"/>
      <c r="C15" s="185" t="s">
        <v>282</v>
      </c>
      <c r="D15" s="185" t="s">
        <v>281</v>
      </c>
      <c r="E15" s="186"/>
      <c r="F15" s="187" t="s">
        <v>283</v>
      </c>
      <c r="G15" s="188"/>
    </row>
    <row r="16" spans="2:7" s="4" customFormat="1" x14ac:dyDescent="0.2">
      <c r="B16" s="184"/>
      <c r="C16" s="189" t="s">
        <v>63</v>
      </c>
      <c r="D16" s="185"/>
      <c r="E16" s="186"/>
      <c r="F16" s="190"/>
      <c r="G16" s="191"/>
    </row>
    <row r="17" spans="1:7" s="4" customFormat="1" ht="106" thickBot="1" x14ac:dyDescent="0.25">
      <c r="B17" s="192"/>
      <c r="C17" s="193" t="s">
        <v>284</v>
      </c>
      <c r="D17" s="194"/>
      <c r="E17" s="195"/>
      <c r="F17" s="196"/>
      <c r="G17" s="197"/>
    </row>
    <row r="19" spans="1:7" ht="16" thickBot="1" x14ac:dyDescent="0.25">
      <c r="B19" s="9" t="s">
        <v>1</v>
      </c>
    </row>
    <row r="20" spans="1:7" ht="82" customHeight="1" thickBot="1" x14ac:dyDescent="0.25">
      <c r="A20" s="153" t="s">
        <v>276</v>
      </c>
      <c r="B20" s="220" t="s">
        <v>278</v>
      </c>
      <c r="C20" s="221"/>
      <c r="D20" s="221"/>
      <c r="E20" s="221"/>
      <c r="F20" s="221"/>
      <c r="G20" s="222"/>
    </row>
    <row r="21" spans="1:7" ht="2" customHeight="1" thickBot="1" x14ac:dyDescent="0.25">
      <c r="A21" s="156"/>
      <c r="B21" s="158"/>
      <c r="C21" s="162"/>
      <c r="D21" s="162"/>
      <c r="E21" s="162"/>
      <c r="F21" s="162"/>
      <c r="G21" s="163"/>
    </row>
    <row r="22" spans="1:7" ht="86" customHeight="1" thickBot="1" x14ac:dyDescent="0.25">
      <c r="A22" s="155" t="s">
        <v>14</v>
      </c>
      <c r="B22" s="159" t="s">
        <v>277</v>
      </c>
      <c r="C22" s="160"/>
      <c r="D22" s="160"/>
      <c r="E22" s="160"/>
      <c r="F22" s="160"/>
      <c r="G22" s="161"/>
    </row>
    <row r="23" spans="1:7" ht="3" customHeight="1" thickBot="1" x14ac:dyDescent="0.25">
      <c r="A23" s="164"/>
      <c r="B23" s="157"/>
      <c r="C23" s="165"/>
      <c r="D23" s="165"/>
      <c r="E23" s="165"/>
      <c r="F23" s="165"/>
      <c r="G23" s="166"/>
    </row>
  </sheetData>
  <mergeCells count="15">
    <mergeCell ref="B14:E14"/>
    <mergeCell ref="B4:G4"/>
    <mergeCell ref="B1:B2"/>
    <mergeCell ref="D1:E1"/>
    <mergeCell ref="F1:G1"/>
    <mergeCell ref="D2:G2"/>
    <mergeCell ref="B3:G3"/>
    <mergeCell ref="B5:G5"/>
    <mergeCell ref="B6:G6"/>
    <mergeCell ref="B9:E9"/>
    <mergeCell ref="B10:E10"/>
    <mergeCell ref="F10:F13"/>
    <mergeCell ref="B11:E11"/>
    <mergeCell ref="B12:E12"/>
    <mergeCell ref="B13:E13"/>
  </mergeCells>
  <conditionalFormatting sqref="D2">
    <cfRule type="containsText" dxfId="4" priority="1" operator="containsText" text="EXEMPLARY">
      <formula>NOT(ISERROR(SEARCH("EXEMPLARY",D2)))</formula>
    </cfRule>
    <cfRule type="containsText" dxfId="3" priority="2" operator="containsText" text="EXCEEDS">
      <formula>NOT(ISERROR(SEARCH("EXCEEDS",D2)))</formula>
    </cfRule>
    <cfRule type="containsText" dxfId="2" priority="3" operator="containsText" text="MEETS">
      <formula>NOT(ISERROR(SEARCH("MEETS",D2)))</formula>
    </cfRule>
    <cfRule type="containsText" dxfId="1" priority="4" operator="containsText" text="DOES NOT MEET">
      <formula>NOT(ISERROR(SEARCH("DOES NOT MEET",D2)))</formula>
    </cfRule>
    <cfRule type="containsText" dxfId="0"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zoomScale="125" zoomScaleNormal="125" zoomScalePageLayoutView="125" workbookViewId="0">
      <selection activeCell="C2" sqref="C2"/>
    </sheetView>
  </sheetViews>
  <sheetFormatPr baseColWidth="10" defaultRowHeight="15" x14ac:dyDescent="0.2"/>
  <cols>
    <col min="1" max="1" width="6.5" style="9" bestFit="1" customWidth="1"/>
    <col min="2" max="2" width="6.5" style="9" customWidth="1"/>
    <col min="3" max="3" width="72" style="120" customWidth="1"/>
    <col min="4" max="4" width="6.5" style="119" bestFit="1" customWidth="1"/>
    <col min="5" max="5" width="72" style="120" customWidth="1"/>
  </cols>
  <sheetData>
    <row r="1" spans="1:5" x14ac:dyDescent="0.2">
      <c r="C1" s="167" t="s">
        <v>275</v>
      </c>
      <c r="E1" s="167" t="s">
        <v>255</v>
      </c>
    </row>
    <row r="2" spans="1:5" ht="15" customHeight="1" x14ac:dyDescent="0.2">
      <c r="A2" s="235" t="s">
        <v>256</v>
      </c>
      <c r="B2" s="235"/>
      <c r="C2" s="168" t="str">
        <f>'APS1'!B8</f>
        <v>Evaluator Comments</v>
      </c>
      <c r="D2" s="236"/>
      <c r="E2" s="168" t="str">
        <f>'APS1'!B9</f>
        <v>School Comments</v>
      </c>
    </row>
    <row r="3" spans="1:5" s="4" customFormat="1" ht="15" customHeight="1" x14ac:dyDescent="0.2">
      <c r="A3" s="235"/>
      <c r="B3" s="235"/>
      <c r="C3" s="168"/>
      <c r="D3" s="10"/>
      <c r="E3" s="168"/>
    </row>
    <row r="4" spans="1:5" ht="30" x14ac:dyDescent="0.2">
      <c r="A4" s="235" t="s">
        <v>257</v>
      </c>
      <c r="B4" s="235"/>
      <c r="C4" s="168" t="str">
        <f>'APS2'!B8</f>
        <v>Evaluator Comments</v>
      </c>
      <c r="D4" s="236"/>
      <c r="E4" s="168" t="str">
        <f>'APS2'!B9</f>
        <v>School Comments</v>
      </c>
    </row>
    <row r="5" spans="1:5" ht="30" x14ac:dyDescent="0.2">
      <c r="A5" s="235" t="s">
        <v>258</v>
      </c>
      <c r="B5" s="235"/>
      <c r="C5" s="168" t="str">
        <f>'APS2'!B13</f>
        <v>Evaluator Comments</v>
      </c>
      <c r="D5" s="236"/>
      <c r="E5" s="168" t="str">
        <f>'APS2'!B14</f>
        <v>School Comments</v>
      </c>
    </row>
    <row r="6" spans="1:5" x14ac:dyDescent="0.2">
      <c r="A6" s="235" t="s">
        <v>259</v>
      </c>
      <c r="B6" s="235"/>
      <c r="C6" s="168" t="str">
        <f>'APS2'!B18</f>
        <v>Evaluator comments</v>
      </c>
      <c r="D6" s="236"/>
      <c r="E6" s="168" t="str">
        <f>'APS2'!B19</f>
        <v>School Comments</v>
      </c>
    </row>
    <row r="7" spans="1:5" ht="30" x14ac:dyDescent="0.2">
      <c r="A7" s="235" t="s">
        <v>260</v>
      </c>
      <c r="B7" s="235"/>
      <c r="C7" s="168" t="str">
        <f>'APS2'!B22</f>
        <v>Evaluator Comments</v>
      </c>
      <c r="D7" s="236"/>
      <c r="E7" s="168" t="str">
        <f>'APS2'!B23</f>
        <v>School Comments</v>
      </c>
    </row>
    <row r="8" spans="1:5" ht="30" x14ac:dyDescent="0.2">
      <c r="A8" s="235" t="s">
        <v>261</v>
      </c>
      <c r="B8" s="235"/>
      <c r="C8" s="168" t="str">
        <f>'APS2'!B27</f>
        <v>Evaluator Comments</v>
      </c>
      <c r="D8" s="236"/>
      <c r="E8" s="168" t="str">
        <f>'APS2'!B28</f>
        <v>School Comments</v>
      </c>
    </row>
    <row r="9" spans="1:5" s="4" customFormat="1" x14ac:dyDescent="0.2">
      <c r="A9" s="235"/>
      <c r="B9" s="235"/>
      <c r="C9" s="168"/>
      <c r="D9" s="10"/>
      <c r="E9" s="168"/>
    </row>
    <row r="10" spans="1:5" ht="30" x14ac:dyDescent="0.2">
      <c r="A10" s="235" t="s">
        <v>262</v>
      </c>
      <c r="B10" s="235"/>
      <c r="C10" s="168" t="str">
        <f>'APS3'!B10</f>
        <v>Evaluator Comments</v>
      </c>
      <c r="D10" s="236"/>
      <c r="E10" s="168" t="str">
        <f>'APS3'!B12</f>
        <v>School Comments</v>
      </c>
    </row>
    <row r="11" spans="1:5" ht="30" x14ac:dyDescent="0.2">
      <c r="A11" s="235" t="s">
        <v>263</v>
      </c>
      <c r="B11" s="235"/>
      <c r="C11" s="168" t="str">
        <f>'APS3'!B20</f>
        <v>Evaluator Comments</v>
      </c>
      <c r="D11" s="236"/>
      <c r="E11" s="168" t="str">
        <f>'APS3'!B22</f>
        <v xml:space="preserve">School Comments </v>
      </c>
    </row>
    <row r="12" spans="1:5" x14ac:dyDescent="0.2">
      <c r="A12" s="235" t="s">
        <v>264</v>
      </c>
      <c r="B12" s="235"/>
      <c r="C12" s="168" t="str">
        <f>'APS3'!B30</f>
        <v>Evaluator Comments</v>
      </c>
      <c r="D12" s="236"/>
      <c r="E12" s="168" t="str">
        <f>'APS3'!B32</f>
        <v>School Comments</v>
      </c>
    </row>
    <row r="13" spans="1:5" ht="30" x14ac:dyDescent="0.2">
      <c r="A13" s="235" t="s">
        <v>265</v>
      </c>
      <c r="B13" s="235"/>
      <c r="C13" s="168" t="str">
        <f>'APS3'!B38</f>
        <v>Evaluator Comments</v>
      </c>
      <c r="D13" s="236"/>
      <c r="E13" s="168" t="str">
        <f>'APS3'!B40</f>
        <v>School Comments</v>
      </c>
    </row>
    <row r="14" spans="1:5" x14ac:dyDescent="0.2">
      <c r="A14" s="235"/>
      <c r="B14" s="235"/>
      <c r="C14" s="168"/>
      <c r="D14" s="236"/>
      <c r="E14" s="168"/>
    </row>
    <row r="15" spans="1:5" ht="30" x14ac:dyDescent="0.2">
      <c r="A15" s="235" t="s">
        <v>266</v>
      </c>
      <c r="B15" s="235"/>
      <c r="C15" s="168" t="str">
        <f>'APS4'!B8</f>
        <v>Evaluator Comments</v>
      </c>
      <c r="D15" s="236"/>
      <c r="E15" s="168" t="str">
        <f>'APS4'!B10</f>
        <v>School Comments</v>
      </c>
    </row>
    <row r="16" spans="1:5" ht="30" x14ac:dyDescent="0.2">
      <c r="A16" s="235" t="s">
        <v>267</v>
      </c>
      <c r="B16" s="235"/>
      <c r="C16" s="168" t="str">
        <f>'APS4'!B14</f>
        <v>Evaluator Comments</v>
      </c>
      <c r="D16" s="236"/>
      <c r="E16" s="168" t="str">
        <f>'APS4'!B16</f>
        <v>School Comments</v>
      </c>
    </row>
    <row r="17" spans="1:5" x14ac:dyDescent="0.2">
      <c r="A17" s="235" t="s">
        <v>268</v>
      </c>
      <c r="B17" s="235"/>
      <c r="C17" s="168" t="str">
        <f>'APS4'!B20</f>
        <v>Evaluator Comments</v>
      </c>
      <c r="D17" s="236"/>
      <c r="E17" s="168" t="str">
        <f>'APS4'!B22</f>
        <v>School Comments</v>
      </c>
    </row>
    <row r="18" spans="1:5" s="4" customFormat="1" x14ac:dyDescent="0.2">
      <c r="A18" s="235"/>
      <c r="B18" s="235"/>
      <c r="C18" s="168"/>
      <c r="D18" s="10"/>
      <c r="E18" s="168"/>
    </row>
    <row r="19" spans="1:5" ht="30" x14ac:dyDescent="0.2">
      <c r="A19" s="235" t="s">
        <v>269</v>
      </c>
      <c r="B19" s="235"/>
      <c r="C19" s="168" t="str">
        <f>'APS5'!B8</f>
        <v>Evaluator Comments</v>
      </c>
      <c r="D19" s="236"/>
      <c r="E19" s="168" t="str">
        <f>'APS5'!B10</f>
        <v>School Comments</v>
      </c>
    </row>
    <row r="20" spans="1:5" x14ac:dyDescent="0.2">
      <c r="A20" s="235"/>
      <c r="B20" s="235"/>
      <c r="C20" s="168"/>
      <c r="D20" s="236"/>
      <c r="E20" s="168"/>
    </row>
    <row r="21" spans="1:5" x14ac:dyDescent="0.2">
      <c r="A21" s="235" t="s">
        <v>270</v>
      </c>
      <c r="B21" s="235"/>
      <c r="C21" s="168" t="str">
        <f>'FPS1'!B8</f>
        <v>Evaluator Comments</v>
      </c>
      <c r="D21" s="236"/>
      <c r="E21" s="168" t="str">
        <f>'FPS1'!B10</f>
        <v>School Comments</v>
      </c>
    </row>
    <row r="22" spans="1:5" x14ac:dyDescent="0.2">
      <c r="A22" s="235" t="s">
        <v>274</v>
      </c>
      <c r="B22" s="235"/>
      <c r="C22" s="168" t="str">
        <f>'FPS1'!B14</f>
        <v>Evaluator Comments</v>
      </c>
      <c r="D22" s="236"/>
      <c r="E22" s="168" t="str">
        <f>'FPS1'!B16</f>
        <v>School Comments</v>
      </c>
    </row>
    <row r="23" spans="1:5" s="4" customFormat="1" x14ac:dyDescent="0.2">
      <c r="A23" s="235" t="s">
        <v>273</v>
      </c>
      <c r="B23" s="235"/>
      <c r="C23" s="168" t="str">
        <f>'FPS1'!B20</f>
        <v>Evaluator Comments</v>
      </c>
      <c r="D23" s="10"/>
      <c r="E23" s="168" t="str">
        <f>'FPS1'!B22</f>
        <v>School Comments</v>
      </c>
    </row>
    <row r="24" spans="1:5" x14ac:dyDescent="0.2">
      <c r="A24" s="235"/>
      <c r="B24" s="235"/>
      <c r="C24" s="168"/>
      <c r="D24" s="236"/>
      <c r="E24" s="168"/>
    </row>
    <row r="25" spans="1:5" x14ac:dyDescent="0.2">
      <c r="A25" s="235" t="s">
        <v>272</v>
      </c>
      <c r="B25" s="235"/>
      <c r="C25" s="168" t="str">
        <f>'FPS2'!B8</f>
        <v>Evaluator Comments</v>
      </c>
      <c r="D25" s="236"/>
      <c r="E25" s="168" t="str">
        <f>'FPS2'!B10</f>
        <v>School Comments</v>
      </c>
    </row>
    <row r="26" spans="1:5" x14ac:dyDescent="0.2">
      <c r="A26" s="235" t="s">
        <v>271</v>
      </c>
      <c r="B26" s="235"/>
      <c r="C26" s="168" t="str">
        <f>'FPS2'!B14</f>
        <v>Evaluator Comments</v>
      </c>
      <c r="D26" s="236"/>
      <c r="E26" s="168" t="str">
        <f>'FPS2'!B16</f>
        <v>School Comments</v>
      </c>
    </row>
    <row r="27" spans="1:5" x14ac:dyDescent="0.2">
      <c r="A27" s="235"/>
      <c r="B27" s="235"/>
      <c r="C27" s="168"/>
      <c r="D27" s="236"/>
      <c r="E27" s="168"/>
    </row>
    <row r="28" spans="1:5" x14ac:dyDescent="0.2">
      <c r="A28" s="235" t="s">
        <v>131</v>
      </c>
      <c r="B28" s="235"/>
      <c r="C28" s="168" t="str">
        <f>'OPS1'!B38</f>
        <v>Evaluator Comments</v>
      </c>
      <c r="D28" s="236"/>
      <c r="E28" s="168" t="str">
        <f>'OPS1'!B40</f>
        <v>School Comments</v>
      </c>
    </row>
    <row r="29" spans="1:5" x14ac:dyDescent="0.2">
      <c r="A29" s="235" t="s">
        <v>132</v>
      </c>
      <c r="B29" s="235"/>
      <c r="C29" s="168" t="str">
        <f>'OPS2'!B22</f>
        <v>Evaluator Comments</v>
      </c>
      <c r="D29" s="236"/>
      <c r="E29" s="168" t="str">
        <f>'OPS2'!B24</f>
        <v>School Comments</v>
      </c>
    </row>
    <row r="30" spans="1:5" x14ac:dyDescent="0.2">
      <c r="A30" s="235" t="s">
        <v>133</v>
      </c>
      <c r="B30" s="237"/>
      <c r="C30" s="238" t="str">
        <f>Table4[[#All],[Comments:]]</f>
        <v>Evaluator Comments</v>
      </c>
      <c r="D30" s="236"/>
      <c r="E30" s="238" t="str">
        <f>'OPS3'!B33</f>
        <v>School Comments</v>
      </c>
    </row>
    <row r="31" spans="1:5" x14ac:dyDescent="0.2">
      <c r="A31" s="235" t="s">
        <v>134</v>
      </c>
      <c r="B31" s="237"/>
      <c r="C31" s="226" t="str">
        <f>'OPS4'!B20</f>
        <v>Evaluator Comments</v>
      </c>
      <c r="D31" s="236"/>
      <c r="E31" s="238" t="str">
        <f>'OPS4'!B22</f>
        <v>School Comments</v>
      </c>
    </row>
    <row r="32" spans="1:5" x14ac:dyDescent="0.2">
      <c r="A32" s="235" t="s">
        <v>135</v>
      </c>
      <c r="B32" s="237"/>
      <c r="C32" s="226" t="str">
        <f>'OPS6'!B20</f>
        <v>Evaluator Comments</v>
      </c>
      <c r="D32" s="236"/>
      <c r="E32" s="238" t="str">
        <f>'OPS5'!B28</f>
        <v>School Comments</v>
      </c>
    </row>
    <row r="33" spans="1:5" x14ac:dyDescent="0.2">
      <c r="A33" s="235" t="s">
        <v>136</v>
      </c>
      <c r="B33" s="237"/>
      <c r="C33" s="239" t="str">
        <f>'OPS6'!B20</f>
        <v>Evaluator Comments</v>
      </c>
      <c r="D33" s="240"/>
      <c r="E33" s="238" t="str">
        <f>'OPS6'!B22</f>
        <v>School Comments</v>
      </c>
    </row>
    <row r="34" spans="1:5" x14ac:dyDescent="0.2">
      <c r="E34"/>
    </row>
    <row r="35" spans="1:5" x14ac:dyDescent="0.2">
      <c r="E35"/>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0"/>
  <sheetViews>
    <sheetView zoomScale="125" zoomScaleNormal="125" zoomScalePageLayoutView="125" workbookViewId="0">
      <pane ySplit="5" topLeftCell="A6" activePane="bottomLeft" state="frozen"/>
      <selection pane="bottomLeft" activeCell="F1" sqref="F1:G1"/>
    </sheetView>
  </sheetViews>
  <sheetFormatPr baseColWidth="10" defaultColWidth="8.83203125" defaultRowHeight="15" x14ac:dyDescent="0.2"/>
  <cols>
    <col min="1" max="1" width="3.33203125" style="4" bestFit="1" customWidth="1"/>
    <col min="2" max="2" width="50.6640625" customWidth="1"/>
    <col min="3" max="3" width="12.6640625" customWidth="1"/>
    <col min="4" max="4" width="14.5" bestFit="1" customWidth="1"/>
    <col min="5" max="5" width="13.5" bestFit="1" customWidth="1"/>
    <col min="6" max="6" width="12.6640625" customWidth="1"/>
    <col min="7" max="7" width="13" bestFit="1" customWidth="1"/>
  </cols>
  <sheetData>
    <row r="1" spans="1:7" ht="16" thickBot="1" x14ac:dyDescent="0.25">
      <c r="A1" s="318"/>
      <c r="B1" s="336" t="s">
        <v>119</v>
      </c>
      <c r="C1" s="1" t="s">
        <v>19</v>
      </c>
      <c r="D1" s="331">
        <f>G6</f>
        <v>3</v>
      </c>
      <c r="E1" s="332"/>
      <c r="F1" s="323" t="s">
        <v>24</v>
      </c>
      <c r="G1" s="324"/>
    </row>
    <row r="2" spans="1:7" s="4" customFormat="1" ht="16" thickBot="1" x14ac:dyDescent="0.25">
      <c r="A2" s="319"/>
      <c r="B2" s="337"/>
      <c r="C2" s="27" t="s">
        <v>20</v>
      </c>
      <c r="D2" s="333" t="str">
        <f>IF(ISTEXT(D1),"ERROR",IF(AND(D1&gt;0,D1&lt;1),"NONCOMPLIANT",IF(AND(D1&gt;0.9,D1&lt;2),"DOES NOT MEET",IF(AND(D1&gt;1.9,D1&lt;3),"APPROACHING",IF(AND(D1&gt;2.9,D1&lt;3.6),"MEETS",IF(D1&gt;3,"EXCEEDS",))))))</f>
        <v>MEETS</v>
      </c>
      <c r="E2" s="334"/>
      <c r="F2" s="334"/>
      <c r="G2" s="335"/>
    </row>
    <row r="3" spans="1:7" s="4" customFormat="1" ht="44" customHeight="1" thickBot="1" x14ac:dyDescent="0.25">
      <c r="A3" s="319"/>
      <c r="B3" s="328" t="s">
        <v>339</v>
      </c>
      <c r="C3" s="329"/>
      <c r="D3" s="329"/>
      <c r="E3" s="329"/>
      <c r="F3" s="329"/>
      <c r="G3" s="330"/>
    </row>
    <row r="4" spans="1:7" ht="16" thickBot="1" x14ac:dyDescent="0.25">
      <c r="A4" s="319"/>
      <c r="B4" s="14" t="s">
        <v>0</v>
      </c>
      <c r="C4" s="15" t="s">
        <v>16</v>
      </c>
      <c r="D4" s="95" t="s">
        <v>25</v>
      </c>
      <c r="E4" s="96" t="s">
        <v>243</v>
      </c>
      <c r="F4" s="170" t="s">
        <v>17</v>
      </c>
      <c r="G4" s="97" t="s">
        <v>18</v>
      </c>
    </row>
    <row r="5" spans="1:7" ht="16" thickBot="1" x14ac:dyDescent="0.25">
      <c r="A5" s="319"/>
      <c r="B5" s="2" t="s">
        <v>23</v>
      </c>
      <c r="C5" s="5">
        <v>0</v>
      </c>
      <c r="D5" s="6">
        <v>1</v>
      </c>
      <c r="E5" s="6">
        <v>2</v>
      </c>
      <c r="F5" s="6">
        <v>3</v>
      </c>
      <c r="G5" s="7">
        <v>4</v>
      </c>
    </row>
    <row r="6" spans="1:7" ht="31" thickBot="1" x14ac:dyDescent="0.25">
      <c r="A6" s="319"/>
      <c r="B6" s="325" t="s">
        <v>43</v>
      </c>
      <c r="C6" s="326"/>
      <c r="D6" s="326"/>
      <c r="E6" s="327"/>
      <c r="F6" s="34" t="s">
        <v>5</v>
      </c>
      <c r="G6" s="33">
        <v>3</v>
      </c>
    </row>
    <row r="7" spans="1:7" s="4" customFormat="1" x14ac:dyDescent="0.2">
      <c r="A7" s="320"/>
      <c r="B7" s="124" t="s">
        <v>4</v>
      </c>
      <c r="C7" s="122" t="s">
        <v>21</v>
      </c>
      <c r="D7" s="36" t="s">
        <v>21</v>
      </c>
      <c r="E7" s="36" t="s">
        <v>21</v>
      </c>
      <c r="F7" s="36" t="s">
        <v>21</v>
      </c>
      <c r="G7" s="51" t="s">
        <v>21</v>
      </c>
    </row>
    <row r="8" spans="1:7" s="4" customFormat="1" ht="84" x14ac:dyDescent="0.2">
      <c r="A8" s="121" t="s">
        <v>276</v>
      </c>
      <c r="B8" s="138" t="s">
        <v>278</v>
      </c>
      <c r="C8" s="183" t="s">
        <v>22</v>
      </c>
      <c r="D8" s="17" t="s">
        <v>244</v>
      </c>
      <c r="E8" s="17"/>
      <c r="F8" s="18"/>
      <c r="G8" s="20"/>
    </row>
    <row r="9" spans="1:7" s="4" customFormat="1" ht="112" customHeight="1" x14ac:dyDescent="0.2">
      <c r="A9" s="321" t="s">
        <v>14</v>
      </c>
      <c r="B9" s="138" t="s">
        <v>277</v>
      </c>
      <c r="C9" s="243" t="s">
        <v>245</v>
      </c>
      <c r="D9" s="243" t="s">
        <v>353</v>
      </c>
      <c r="E9" s="243" t="s">
        <v>354</v>
      </c>
      <c r="F9" s="243" t="s">
        <v>355</v>
      </c>
      <c r="G9" s="244" t="s">
        <v>356</v>
      </c>
    </row>
    <row r="10" spans="1:7" s="4" customFormat="1" ht="5" customHeight="1" thickBot="1" x14ac:dyDescent="0.25">
      <c r="A10" s="322"/>
      <c r="B10" s="125"/>
      <c r="C10" s="123"/>
      <c r="D10" s="22"/>
      <c r="E10" s="22"/>
      <c r="F10" s="22"/>
      <c r="G10" s="28"/>
    </row>
  </sheetData>
  <dataConsolidate/>
  <mergeCells count="8">
    <mergeCell ref="A1:A7"/>
    <mergeCell ref="A9:A10"/>
    <mergeCell ref="F1:G1"/>
    <mergeCell ref="B6:E6"/>
    <mergeCell ref="B3:G3"/>
    <mergeCell ref="D1:E1"/>
    <mergeCell ref="D2:G2"/>
    <mergeCell ref="B1:B2"/>
  </mergeCells>
  <conditionalFormatting sqref="D2">
    <cfRule type="containsText" dxfId="147" priority="3" operator="containsText" text="EXEMPLARY">
      <formula>NOT(ISERROR(SEARCH("EXEMPLARY",D2)))</formula>
    </cfRule>
    <cfRule type="containsText" dxfId="146" priority="4" operator="containsText" text="EXCEEDS">
      <formula>NOT(ISERROR(SEARCH("EXCEEDS",D2)))</formula>
    </cfRule>
    <cfRule type="containsText" dxfId="145" priority="5" operator="containsText" text="MEETS">
      <formula>NOT(ISERROR(SEARCH("MEETS",D2)))</formula>
    </cfRule>
    <cfRule type="containsText" dxfId="144" priority="6" operator="containsText" text="UNSATISFACTORY">
      <formula>NOT(ISERROR(SEARCH("UNSATISFACTORY",D2)))</formula>
    </cfRule>
    <cfRule type="containsText" dxfId="143" priority="7" operator="containsText" text="APPROACHING">
      <formula>NOT(ISERROR(SEARCH("APPROACHING",D2)))</formula>
    </cfRule>
  </conditionalFormatting>
  <conditionalFormatting sqref="D2:G2">
    <cfRule type="containsText" dxfId="142" priority="1" operator="containsText" text="APPROCHING">
      <formula>NOT(ISERROR(SEARCH("APPROCHING",D2)))</formula>
    </cfRule>
    <cfRule type="containsText" dxfId="141" priority="2" operator="containsText" text="DOES NOT MEET">
      <formula>NOT(ISERROR(SEARCH("DOES NOT MEET",D2)))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 right="0.7" top="0.75" bottom="0.75" header="0.3" footer="0.3"/>
  <pageSetup scale="77" fitToHeight="0"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zoomScale="125" zoomScaleNormal="125" zoomScalePageLayoutView="125" workbookViewId="0">
      <pane ySplit="5" topLeftCell="A19" activePane="bottomLeft" state="frozen"/>
      <selection pane="bottomLeft" activeCell="D28" sqref="D28:G28"/>
    </sheetView>
  </sheetViews>
  <sheetFormatPr baseColWidth="10" defaultColWidth="8.83203125" defaultRowHeight="15" x14ac:dyDescent="0.2"/>
  <cols>
    <col min="1" max="1" width="3.33203125" style="178" bestFit="1" customWidth="1"/>
    <col min="2" max="2" width="50.6640625" customWidth="1"/>
    <col min="3" max="7" width="13.83203125" customWidth="1"/>
  </cols>
  <sheetData>
    <row r="1" spans="1:7" ht="16" thickBot="1" x14ac:dyDescent="0.25">
      <c r="A1" s="173"/>
      <c r="B1" s="336" t="s">
        <v>119</v>
      </c>
      <c r="C1" s="1" t="s">
        <v>41</v>
      </c>
      <c r="D1" s="331">
        <f>AVERAGE(G6,G11,G16, G20, G25)</f>
        <v>2</v>
      </c>
      <c r="E1" s="332"/>
      <c r="F1" s="323" t="s">
        <v>24</v>
      </c>
      <c r="G1" s="324"/>
    </row>
    <row r="2" spans="1:7" ht="16" thickBot="1" x14ac:dyDescent="0.25">
      <c r="A2" s="174"/>
      <c r="B2" s="337"/>
      <c r="C2" s="27" t="s">
        <v>42</v>
      </c>
      <c r="D2" s="344" t="str">
        <f>IF(ISTEXT(D1),"ERROR",IF(AND(D1&gt;0,D1&lt;1),"NONCOMPLIANT",IF(AND(D1&gt;0.9,D1&lt;2),"DOES NOT MEET",IF(AND(D1&gt;1.9,D1&lt;3),"APPROACHING",IF(AND(D1&gt;2.9,D1&lt;3.6),"MEETS",IF(D1&gt;3,"EXCEEDS",))))))</f>
        <v>APPROACHING</v>
      </c>
      <c r="E2" s="345"/>
      <c r="F2" s="345"/>
      <c r="G2" s="346"/>
    </row>
    <row r="3" spans="1:7" ht="46" customHeight="1" thickBot="1" x14ac:dyDescent="0.25">
      <c r="A3" s="174"/>
      <c r="B3" s="328" t="s">
        <v>325</v>
      </c>
      <c r="C3" s="329"/>
      <c r="D3" s="329"/>
      <c r="E3" s="329"/>
      <c r="F3" s="329"/>
      <c r="G3" s="330"/>
    </row>
    <row r="4" spans="1:7" ht="16" thickBot="1" x14ac:dyDescent="0.25">
      <c r="A4" s="174"/>
      <c r="B4" s="14" t="s">
        <v>0</v>
      </c>
      <c r="C4" s="15" t="s">
        <v>16</v>
      </c>
      <c r="D4" s="95" t="s">
        <v>25</v>
      </c>
      <c r="E4" s="96" t="s">
        <v>243</v>
      </c>
      <c r="F4" s="170" t="s">
        <v>17</v>
      </c>
      <c r="G4" s="97" t="s">
        <v>18</v>
      </c>
    </row>
    <row r="5" spans="1:7" ht="64" customHeight="1" thickBot="1" x14ac:dyDescent="0.25">
      <c r="A5" s="174"/>
      <c r="B5" s="2" t="s">
        <v>40</v>
      </c>
      <c r="C5" s="5">
        <v>0</v>
      </c>
      <c r="D5" s="6">
        <v>1</v>
      </c>
      <c r="E5" s="6">
        <v>2</v>
      </c>
      <c r="F5" s="6">
        <v>3</v>
      </c>
      <c r="G5" s="7">
        <v>4</v>
      </c>
    </row>
    <row r="6" spans="1:7" ht="51" customHeight="1" thickBot="1" x14ac:dyDescent="0.25">
      <c r="A6" s="174"/>
      <c r="B6" s="325" t="s">
        <v>326</v>
      </c>
      <c r="C6" s="326"/>
      <c r="D6" s="326"/>
      <c r="E6" s="327"/>
      <c r="F6" s="34" t="s">
        <v>5</v>
      </c>
      <c r="G6" s="33">
        <v>2</v>
      </c>
    </row>
    <row r="7" spans="1:7" x14ac:dyDescent="0.2">
      <c r="A7" s="174"/>
      <c r="B7" s="25" t="s">
        <v>4</v>
      </c>
      <c r="C7" s="36" t="s">
        <v>21</v>
      </c>
      <c r="D7" s="203"/>
      <c r="E7" s="203"/>
      <c r="F7" s="36" t="s">
        <v>21</v>
      </c>
      <c r="G7" s="204"/>
    </row>
    <row r="8" spans="1:7" ht="75" customHeight="1" x14ac:dyDescent="0.2">
      <c r="A8" s="175" t="s">
        <v>276</v>
      </c>
      <c r="B8" s="127" t="s">
        <v>278</v>
      </c>
      <c r="C8" s="338" t="s">
        <v>45</v>
      </c>
      <c r="D8" s="347"/>
      <c r="E8" s="349"/>
      <c r="F8" s="338" t="s">
        <v>44</v>
      </c>
      <c r="G8" s="340"/>
    </row>
    <row r="9" spans="1:7" s="4" customFormat="1" ht="69" customHeight="1" x14ac:dyDescent="0.2">
      <c r="A9" s="176" t="s">
        <v>14</v>
      </c>
      <c r="B9" s="126" t="s">
        <v>277</v>
      </c>
      <c r="C9" s="343"/>
      <c r="D9" s="348"/>
      <c r="E9" s="350"/>
      <c r="F9" s="343"/>
      <c r="G9" s="342"/>
    </row>
    <row r="10" spans="1:7" ht="4" customHeight="1" thickBot="1" x14ac:dyDescent="0.25">
      <c r="A10" s="171"/>
      <c r="B10" s="126"/>
      <c r="C10" s="38"/>
      <c r="D10" s="32"/>
      <c r="E10" s="39"/>
      <c r="F10" s="38"/>
      <c r="G10" s="40"/>
    </row>
    <row r="11" spans="1:7" ht="30.75" customHeight="1" thickBot="1" x14ac:dyDescent="0.25">
      <c r="A11" s="174"/>
      <c r="B11" s="353" t="s">
        <v>51</v>
      </c>
      <c r="C11" s="351"/>
      <c r="D11" s="351"/>
      <c r="E11" s="352"/>
      <c r="F11" s="34" t="s">
        <v>5</v>
      </c>
      <c r="G11" s="33">
        <v>2</v>
      </c>
    </row>
    <row r="12" spans="1:7" x14ac:dyDescent="0.2">
      <c r="A12" s="174"/>
      <c r="B12" s="25" t="s">
        <v>6</v>
      </c>
      <c r="C12" s="36" t="s">
        <v>21</v>
      </c>
      <c r="D12" s="36" t="s">
        <v>21</v>
      </c>
      <c r="E12" s="36" t="s">
        <v>21</v>
      </c>
      <c r="F12" s="36" t="s">
        <v>21</v>
      </c>
      <c r="G12" s="51" t="s">
        <v>21</v>
      </c>
    </row>
    <row r="13" spans="1:7" ht="61" x14ac:dyDescent="0.2">
      <c r="A13" s="175" t="s">
        <v>276</v>
      </c>
      <c r="B13" s="127" t="s">
        <v>278</v>
      </c>
      <c r="C13" s="16"/>
      <c r="D13" s="52" t="s">
        <v>46</v>
      </c>
      <c r="E13" s="53" t="s">
        <v>46</v>
      </c>
      <c r="F13" s="52" t="s">
        <v>46</v>
      </c>
      <c r="G13" s="54" t="s">
        <v>46</v>
      </c>
    </row>
    <row r="14" spans="1:7" ht="82" customHeight="1" x14ac:dyDescent="0.2">
      <c r="A14" s="176" t="s">
        <v>14</v>
      </c>
      <c r="B14" s="128" t="s">
        <v>277</v>
      </c>
      <c r="C14" s="19" t="s">
        <v>327</v>
      </c>
      <c r="D14" s="29" t="s">
        <v>54</v>
      </c>
      <c r="E14" s="29" t="s">
        <v>55</v>
      </c>
      <c r="F14" s="29" t="s">
        <v>56</v>
      </c>
      <c r="G14" s="30" t="s">
        <v>57</v>
      </c>
    </row>
    <row r="15" spans="1:7" ht="5" customHeight="1" thickBot="1" x14ac:dyDescent="0.25">
      <c r="A15" s="171"/>
      <c r="B15" s="126"/>
      <c r="C15" s="23"/>
      <c r="D15" s="23"/>
      <c r="E15" s="32"/>
      <c r="F15" s="23"/>
      <c r="G15" s="24"/>
    </row>
    <row r="16" spans="1:7" ht="31" thickBot="1" x14ac:dyDescent="0.25">
      <c r="A16" s="174"/>
      <c r="B16" s="325" t="s">
        <v>328</v>
      </c>
      <c r="C16" s="351"/>
      <c r="D16" s="351"/>
      <c r="E16" s="352"/>
      <c r="F16" s="34" t="s">
        <v>5</v>
      </c>
      <c r="G16" s="33">
        <v>2</v>
      </c>
    </row>
    <row r="17" spans="1:7" x14ac:dyDescent="0.2">
      <c r="A17" s="174"/>
      <c r="B17" s="25" t="s">
        <v>8</v>
      </c>
      <c r="C17" s="36" t="s">
        <v>21</v>
      </c>
      <c r="D17" s="203"/>
      <c r="E17" s="203"/>
      <c r="F17" s="36" t="s">
        <v>21</v>
      </c>
      <c r="G17" s="204"/>
    </row>
    <row r="18" spans="1:7" ht="96" customHeight="1" x14ac:dyDescent="0.2">
      <c r="A18" s="175" t="s">
        <v>276</v>
      </c>
      <c r="B18" s="219" t="s">
        <v>294</v>
      </c>
      <c r="C18" s="338" t="s">
        <v>52</v>
      </c>
      <c r="D18" s="347"/>
      <c r="E18" s="349"/>
      <c r="F18" s="338" t="s">
        <v>53</v>
      </c>
      <c r="G18" s="340"/>
    </row>
    <row r="19" spans="1:7" ht="77" customHeight="1" thickBot="1" x14ac:dyDescent="0.25">
      <c r="A19" s="176" t="s">
        <v>14</v>
      </c>
      <c r="B19" s="126" t="s">
        <v>277</v>
      </c>
      <c r="C19" s="339"/>
      <c r="D19" s="357"/>
      <c r="E19" s="358"/>
      <c r="F19" s="339"/>
      <c r="G19" s="341"/>
    </row>
    <row r="20" spans="1:7" ht="31" thickBot="1" x14ac:dyDescent="0.25">
      <c r="A20" s="172"/>
      <c r="B20" s="325" t="s">
        <v>58</v>
      </c>
      <c r="C20" s="351"/>
      <c r="D20" s="351"/>
      <c r="E20" s="352"/>
      <c r="F20" s="34" t="s">
        <v>5</v>
      </c>
      <c r="G20" s="33">
        <v>2</v>
      </c>
    </row>
    <row r="21" spans="1:7" x14ac:dyDescent="0.2">
      <c r="A21" s="174"/>
      <c r="B21" s="25" t="s">
        <v>10</v>
      </c>
      <c r="C21" s="36" t="s">
        <v>21</v>
      </c>
      <c r="D21" s="36" t="s">
        <v>21</v>
      </c>
      <c r="E21" s="36" t="s">
        <v>21</v>
      </c>
      <c r="F21" s="36" t="s">
        <v>21</v>
      </c>
      <c r="G21" s="51" t="s">
        <v>21</v>
      </c>
    </row>
    <row r="22" spans="1:7" ht="61" x14ac:dyDescent="0.2">
      <c r="A22" s="177" t="s">
        <v>276</v>
      </c>
      <c r="B22" s="219" t="s">
        <v>278</v>
      </c>
      <c r="C22" s="16"/>
      <c r="D22" s="52" t="s">
        <v>46</v>
      </c>
      <c r="E22" s="53" t="s">
        <v>46</v>
      </c>
      <c r="F22" s="52" t="s">
        <v>46</v>
      </c>
      <c r="G22" s="54" t="s">
        <v>46</v>
      </c>
    </row>
    <row r="23" spans="1:7" ht="75" customHeight="1" x14ac:dyDescent="0.2">
      <c r="A23" s="154" t="s">
        <v>14</v>
      </c>
      <c r="B23" s="126" t="s">
        <v>277</v>
      </c>
      <c r="C23" s="19" t="s">
        <v>324</v>
      </c>
      <c r="D23" s="29" t="s">
        <v>47</v>
      </c>
      <c r="E23" s="29" t="s">
        <v>48</v>
      </c>
      <c r="F23" s="29" t="s">
        <v>49</v>
      </c>
      <c r="G23" s="30" t="s">
        <v>50</v>
      </c>
    </row>
    <row r="24" spans="1:7" ht="4" customHeight="1" thickBot="1" x14ac:dyDescent="0.25">
      <c r="A24" s="171"/>
      <c r="B24" s="118"/>
      <c r="C24" s="39"/>
      <c r="D24" s="38" t="s">
        <v>7</v>
      </c>
      <c r="E24" s="32"/>
      <c r="F24" s="39"/>
      <c r="G24" s="41"/>
    </row>
    <row r="25" spans="1:7" ht="29" customHeight="1" thickBot="1" x14ac:dyDescent="0.25">
      <c r="A25" s="174"/>
      <c r="B25" s="354" t="s">
        <v>59</v>
      </c>
      <c r="C25" s="355"/>
      <c r="D25" s="355"/>
      <c r="E25" s="356"/>
      <c r="F25" s="245" t="s">
        <v>5</v>
      </c>
      <c r="G25" s="246">
        <v>2</v>
      </c>
    </row>
    <row r="26" spans="1:7" x14ac:dyDescent="0.2">
      <c r="A26" s="174"/>
      <c r="B26" s="247" t="s">
        <v>9</v>
      </c>
      <c r="C26" s="248" t="s">
        <v>21</v>
      </c>
      <c r="D26" s="248" t="s">
        <v>21</v>
      </c>
      <c r="E26" s="248" t="s">
        <v>21</v>
      </c>
      <c r="F26" s="248" t="s">
        <v>21</v>
      </c>
      <c r="G26" s="249" t="s">
        <v>21</v>
      </c>
    </row>
    <row r="27" spans="1:7" ht="67" customHeight="1" x14ac:dyDescent="0.2">
      <c r="A27" s="177" t="s">
        <v>276</v>
      </c>
      <c r="B27" s="250" t="s">
        <v>278</v>
      </c>
      <c r="C27" s="251"/>
      <c r="D27" s="252" t="s">
        <v>46</v>
      </c>
      <c r="E27" s="253" t="s">
        <v>46</v>
      </c>
      <c r="F27" s="252" t="s">
        <v>46</v>
      </c>
      <c r="G27" s="254" t="s">
        <v>46</v>
      </c>
    </row>
    <row r="28" spans="1:7" ht="91" customHeight="1" x14ac:dyDescent="0.2">
      <c r="A28" s="154" t="s">
        <v>14</v>
      </c>
      <c r="B28" s="255" t="s">
        <v>277</v>
      </c>
      <c r="C28" s="256" t="s">
        <v>324</v>
      </c>
      <c r="D28" s="201" t="s">
        <v>362</v>
      </c>
      <c r="E28" s="201" t="s">
        <v>363</v>
      </c>
      <c r="F28" s="201" t="s">
        <v>364</v>
      </c>
      <c r="G28" s="199" t="s">
        <v>365</v>
      </c>
    </row>
    <row r="29" spans="1:7" ht="4" customHeight="1" thickBot="1" x14ac:dyDescent="0.25">
      <c r="A29" s="171"/>
      <c r="B29" s="118"/>
      <c r="C29" s="31"/>
      <c r="D29" s="38"/>
      <c r="E29" s="39"/>
      <c r="F29" s="32"/>
      <c r="G29" s="40"/>
    </row>
    <row r="30" spans="1:7" x14ac:dyDescent="0.2">
      <c r="C30" s="13"/>
    </row>
  </sheetData>
  <mergeCells count="20">
    <mergeCell ref="B20:E20"/>
    <mergeCell ref="B25:E25"/>
    <mergeCell ref="C18:C19"/>
    <mergeCell ref="D18:D19"/>
    <mergeCell ref="E18:E19"/>
    <mergeCell ref="F18:F19"/>
    <mergeCell ref="G18:G19"/>
    <mergeCell ref="D1:E1"/>
    <mergeCell ref="B1:B2"/>
    <mergeCell ref="F1:G1"/>
    <mergeCell ref="G8:G9"/>
    <mergeCell ref="B6:E6"/>
    <mergeCell ref="C8:C9"/>
    <mergeCell ref="B3:G3"/>
    <mergeCell ref="D2:G2"/>
    <mergeCell ref="F8:F9"/>
    <mergeCell ref="D8:D9"/>
    <mergeCell ref="E8:E9"/>
    <mergeCell ref="B16:E16"/>
    <mergeCell ref="B11:E11"/>
  </mergeCells>
  <conditionalFormatting sqref="D2">
    <cfRule type="containsText" dxfId="135" priority="1" operator="containsText" text="EXEMPLARY">
      <formula>NOT(ISERROR(SEARCH("EXEMPLARY",D2)))</formula>
    </cfRule>
    <cfRule type="containsText" dxfId="134" priority="2" operator="containsText" text="EXCEEDS">
      <formula>NOT(ISERROR(SEARCH("EXCEEDS",D2)))</formula>
    </cfRule>
    <cfRule type="containsText" dxfId="133" priority="3" operator="containsText" text="MEETS">
      <formula>NOT(ISERROR(SEARCH("MEETS",D2)))</formula>
    </cfRule>
    <cfRule type="containsText" dxfId="132" priority="4" operator="containsText" text="DOES NOT MEET">
      <formula>NOT(ISERROR(SEARCH("DOES NOT MEET",D2)))</formula>
    </cfRule>
    <cfRule type="containsText" dxfId="131"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 right="0.7" top="0.75" bottom="0.75" header="0.3" footer="0.3"/>
  <pageSetup orientation="portrait" horizontalDpi="4294967292" verticalDpi="4294967292"/>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41"/>
  <sheetViews>
    <sheetView zoomScale="125" zoomScaleNormal="125" zoomScalePageLayoutView="125" workbookViewId="0">
      <pane ySplit="5" topLeftCell="A21" activePane="bottomLeft" state="frozen"/>
      <selection pane="bottomLeft" activeCell="B10" sqref="B10"/>
    </sheetView>
  </sheetViews>
  <sheetFormatPr baseColWidth="10" defaultColWidth="8.83203125" defaultRowHeight="15" x14ac:dyDescent="0.2"/>
  <cols>
    <col min="1" max="1" width="3.33203125" style="4" bestFit="1" customWidth="1"/>
    <col min="2" max="2" width="50.6640625" customWidth="1"/>
    <col min="3" max="7" width="12.6640625" customWidth="1"/>
  </cols>
  <sheetData>
    <row r="1" spans="1:7" ht="16" thickBot="1" x14ac:dyDescent="0.25">
      <c r="A1" s="136"/>
      <c r="B1" s="336" t="s">
        <v>119</v>
      </c>
      <c r="C1" s="1" t="s">
        <v>60</v>
      </c>
      <c r="D1" s="365">
        <f>AVERAGE(G6,G16,G26,G34 )</f>
        <v>2</v>
      </c>
      <c r="E1" s="366"/>
      <c r="F1" s="363" t="s">
        <v>24</v>
      </c>
      <c r="G1" s="364"/>
    </row>
    <row r="2" spans="1:7" ht="16" thickBot="1" x14ac:dyDescent="0.25">
      <c r="A2" s="136"/>
      <c r="B2" s="337"/>
      <c r="C2" s="27" t="s">
        <v>61</v>
      </c>
      <c r="D2" s="333" t="str">
        <f>IF(ISTEXT(D1),"ERROR",IF(AND(D1&gt;0,D1&lt;1),"NONCOMPLIANT",IF(AND(D1&gt;0.9,D1&lt;2),"DOES NOT MEET",IF(AND(D1&gt;1.9,D1&lt;3),"APPROACHING",IF(AND(D1&gt;2.9,D1&lt;3.6),"MEETS",IF(D1&gt;3,"EXCEEDS",))))))</f>
        <v>APPROACHING</v>
      </c>
      <c r="E2" s="334"/>
      <c r="F2" s="334"/>
      <c r="G2" s="335"/>
    </row>
    <row r="3" spans="1:7" ht="30.75" customHeight="1" thickBot="1" x14ac:dyDescent="0.25">
      <c r="A3" s="136"/>
      <c r="B3" s="328" t="s">
        <v>116</v>
      </c>
      <c r="C3" s="329"/>
      <c r="D3" s="329"/>
      <c r="E3" s="329"/>
      <c r="F3" s="329"/>
      <c r="G3" s="330"/>
    </row>
    <row r="4" spans="1:7" ht="16" thickBot="1" x14ac:dyDescent="0.25">
      <c r="A4" s="136"/>
      <c r="B4" s="14" t="s">
        <v>0</v>
      </c>
      <c r="C4" s="15" t="s">
        <v>16</v>
      </c>
      <c r="D4" s="95" t="s">
        <v>25</v>
      </c>
      <c r="E4" s="96" t="s">
        <v>243</v>
      </c>
      <c r="F4" s="170" t="s">
        <v>17</v>
      </c>
      <c r="G4" s="97" t="s">
        <v>18</v>
      </c>
    </row>
    <row r="5" spans="1:7" ht="16" thickBot="1" x14ac:dyDescent="0.25">
      <c r="A5" s="136"/>
      <c r="B5" s="2" t="s">
        <v>62</v>
      </c>
      <c r="C5" s="5">
        <v>0</v>
      </c>
      <c r="D5" s="6">
        <v>1</v>
      </c>
      <c r="E5" s="6">
        <v>2</v>
      </c>
      <c r="F5" s="6">
        <v>3</v>
      </c>
      <c r="G5" s="7">
        <v>4</v>
      </c>
    </row>
    <row r="6" spans="1:7" ht="31" thickBot="1" x14ac:dyDescent="0.25">
      <c r="A6" s="136"/>
      <c r="B6" s="371" t="s">
        <v>80</v>
      </c>
      <c r="C6" s="372"/>
      <c r="D6" s="372"/>
      <c r="E6" s="372"/>
      <c r="F6" s="34" t="s">
        <v>5</v>
      </c>
      <c r="G6" s="33">
        <f>AVERAGE(E8:G8)</f>
        <v>2</v>
      </c>
    </row>
    <row r="7" spans="1:7" s="4" customFormat="1" x14ac:dyDescent="0.2">
      <c r="A7" s="136"/>
      <c r="B7" s="367"/>
      <c r="C7" s="368"/>
      <c r="D7" s="374"/>
      <c r="E7" s="57" t="s">
        <v>65</v>
      </c>
      <c r="F7" s="58" t="s">
        <v>66</v>
      </c>
      <c r="G7" s="59" t="s">
        <v>67</v>
      </c>
    </row>
    <row r="8" spans="1:7" s="4" customFormat="1" ht="16" thickBot="1" x14ac:dyDescent="0.25">
      <c r="A8" s="136"/>
      <c r="B8" s="369"/>
      <c r="C8" s="370"/>
      <c r="D8" s="375"/>
      <c r="E8" s="63">
        <v>2</v>
      </c>
      <c r="F8" s="62">
        <v>2</v>
      </c>
      <c r="G8" s="60"/>
    </row>
    <row r="9" spans="1:7" ht="16" thickBot="1" x14ac:dyDescent="0.25">
      <c r="A9" s="136"/>
      <c r="B9" s="26" t="s">
        <v>4</v>
      </c>
      <c r="C9" s="36" t="s">
        <v>21</v>
      </c>
      <c r="D9" s="36" t="s">
        <v>21</v>
      </c>
      <c r="E9" s="36" t="s">
        <v>21</v>
      </c>
      <c r="F9" s="36" t="s">
        <v>21</v>
      </c>
      <c r="G9" s="51" t="s">
        <v>21</v>
      </c>
    </row>
    <row r="10" spans="1:7" ht="62" customHeight="1" x14ac:dyDescent="0.2">
      <c r="A10" s="359" t="s">
        <v>276</v>
      </c>
      <c r="B10" s="132" t="s">
        <v>278</v>
      </c>
      <c r="C10" s="129" t="s">
        <v>322</v>
      </c>
      <c r="D10" s="201" t="s">
        <v>323</v>
      </c>
      <c r="E10" s="201" t="s">
        <v>323</v>
      </c>
      <c r="F10" s="201" t="s">
        <v>323</v>
      </c>
      <c r="G10" s="199" t="s">
        <v>323</v>
      </c>
    </row>
    <row r="11" spans="1:7" s="4" customFormat="1" ht="14" customHeight="1" thickBot="1" x14ac:dyDescent="0.25">
      <c r="A11" s="360"/>
      <c r="B11" s="134"/>
      <c r="C11" s="129" t="s">
        <v>63</v>
      </c>
      <c r="D11" s="201" t="s">
        <v>64</v>
      </c>
      <c r="E11" s="201" t="s">
        <v>64</v>
      </c>
      <c r="F11" s="201" t="s">
        <v>64</v>
      </c>
      <c r="G11" s="199" t="s">
        <v>64</v>
      </c>
    </row>
    <row r="12" spans="1:7" ht="72" x14ac:dyDescent="0.2">
      <c r="A12" s="359" t="s">
        <v>14</v>
      </c>
      <c r="B12" s="141" t="s">
        <v>277</v>
      </c>
      <c r="C12" s="129" t="s">
        <v>73</v>
      </c>
      <c r="D12" s="201" t="s">
        <v>74</v>
      </c>
      <c r="E12" s="201" t="s">
        <v>75</v>
      </c>
      <c r="F12" s="201" t="s">
        <v>76</v>
      </c>
      <c r="G12" s="199" t="s">
        <v>77</v>
      </c>
    </row>
    <row r="13" spans="1:7" s="4" customFormat="1" ht="16" thickBot="1" x14ac:dyDescent="0.25">
      <c r="A13" s="360"/>
      <c r="B13" s="134"/>
      <c r="C13" s="129" t="s">
        <v>63</v>
      </c>
      <c r="D13" s="201" t="s">
        <v>63</v>
      </c>
      <c r="E13" s="201" t="s">
        <v>63</v>
      </c>
      <c r="F13" s="201" t="s">
        <v>63</v>
      </c>
      <c r="G13" s="43" t="s">
        <v>63</v>
      </c>
    </row>
    <row r="14" spans="1:7" s="4" customFormat="1" ht="96" x14ac:dyDescent="0.2">
      <c r="B14" s="133"/>
      <c r="C14" s="129" t="s">
        <v>329</v>
      </c>
      <c r="D14" s="129" t="s">
        <v>330</v>
      </c>
      <c r="E14" s="129" t="s">
        <v>331</v>
      </c>
      <c r="F14" s="129" t="s">
        <v>332</v>
      </c>
      <c r="G14" s="223" t="s">
        <v>333</v>
      </c>
    </row>
    <row r="15" spans="1:7" ht="16" thickBot="1" x14ac:dyDescent="0.25">
      <c r="B15" s="134"/>
      <c r="C15" s="130"/>
      <c r="D15" s="202"/>
      <c r="E15" s="202"/>
      <c r="F15" s="38"/>
      <c r="G15" s="200"/>
    </row>
    <row r="16" spans="1:7" ht="29" customHeight="1" thickBot="1" x14ac:dyDescent="0.25">
      <c r="A16" s="136"/>
      <c r="B16" s="373" t="s">
        <v>81</v>
      </c>
      <c r="C16" s="372"/>
      <c r="D16" s="372"/>
      <c r="E16" s="372"/>
      <c r="F16" s="34" t="s">
        <v>5</v>
      </c>
      <c r="G16" s="33">
        <f>AVERAGE(E18:G18)</f>
        <v>2</v>
      </c>
    </row>
    <row r="17" spans="1:7" s="4" customFormat="1" x14ac:dyDescent="0.2">
      <c r="A17" s="136"/>
      <c r="B17" s="367"/>
      <c r="C17" s="368"/>
      <c r="D17" s="368"/>
      <c r="E17" s="57" t="s">
        <v>65</v>
      </c>
      <c r="F17" s="58" t="s">
        <v>66</v>
      </c>
      <c r="G17" s="59" t="s">
        <v>67</v>
      </c>
    </row>
    <row r="18" spans="1:7" s="4" customFormat="1" ht="16" thickBot="1" x14ac:dyDescent="0.25">
      <c r="A18" s="136"/>
      <c r="B18" s="369"/>
      <c r="C18" s="370"/>
      <c r="D18" s="370"/>
      <c r="E18" s="63">
        <v>2</v>
      </c>
      <c r="F18" s="62">
        <v>2</v>
      </c>
      <c r="G18" s="60">
        <v>2</v>
      </c>
    </row>
    <row r="19" spans="1:7" s="12" customFormat="1" ht="15.75" customHeight="1" thickBot="1" x14ac:dyDescent="0.25">
      <c r="A19" s="137"/>
      <c r="B19" s="26" t="s">
        <v>6</v>
      </c>
      <c r="C19" s="36" t="s">
        <v>21</v>
      </c>
      <c r="D19" s="36" t="s">
        <v>21</v>
      </c>
      <c r="E19" s="36" t="s">
        <v>21</v>
      </c>
      <c r="F19" s="36" t="s">
        <v>21</v>
      </c>
      <c r="G19" s="51" t="s">
        <v>21</v>
      </c>
    </row>
    <row r="20" spans="1:7" s="3" customFormat="1" ht="62" customHeight="1" x14ac:dyDescent="0.2">
      <c r="A20" s="361" t="s">
        <v>276</v>
      </c>
      <c r="B20" s="132" t="s">
        <v>278</v>
      </c>
      <c r="C20" s="129" t="s">
        <v>320</v>
      </c>
      <c r="D20" s="201" t="s">
        <v>321</v>
      </c>
      <c r="E20" s="201" t="s">
        <v>321</v>
      </c>
      <c r="F20" s="201" t="s">
        <v>321</v>
      </c>
      <c r="G20" s="199" t="s">
        <v>321</v>
      </c>
    </row>
    <row r="21" spans="1:7" ht="16" thickBot="1" x14ac:dyDescent="0.25">
      <c r="A21" s="362"/>
      <c r="B21" s="134"/>
      <c r="C21" s="129" t="s">
        <v>63</v>
      </c>
      <c r="D21" s="201" t="s">
        <v>64</v>
      </c>
      <c r="E21" s="201" t="s">
        <v>64</v>
      </c>
      <c r="F21" s="201" t="s">
        <v>64</v>
      </c>
      <c r="G21" s="199" t="s">
        <v>64</v>
      </c>
    </row>
    <row r="22" spans="1:7" ht="73" thickBot="1" x14ac:dyDescent="0.25">
      <c r="A22" s="224" t="s">
        <v>14</v>
      </c>
      <c r="B22" s="225" t="s">
        <v>279</v>
      </c>
      <c r="C22" s="129" t="s">
        <v>68</v>
      </c>
      <c r="D22" s="201" t="s">
        <v>69</v>
      </c>
      <c r="E22" s="201" t="s">
        <v>70</v>
      </c>
      <c r="F22" s="201" t="s">
        <v>71</v>
      </c>
      <c r="G22" s="199" t="s">
        <v>72</v>
      </c>
    </row>
    <row r="23" spans="1:7" s="4" customFormat="1" x14ac:dyDescent="0.2">
      <c r="B23" s="117"/>
      <c r="C23" s="201" t="s">
        <v>63</v>
      </c>
      <c r="D23" s="201" t="s">
        <v>63</v>
      </c>
      <c r="E23" s="201" t="s">
        <v>63</v>
      </c>
      <c r="F23" s="201" t="s">
        <v>63</v>
      </c>
      <c r="G23" s="43" t="s">
        <v>63</v>
      </c>
    </row>
    <row r="24" spans="1:7" s="4" customFormat="1" ht="96" x14ac:dyDescent="0.2">
      <c r="B24" s="117"/>
      <c r="C24" s="129" t="s">
        <v>334</v>
      </c>
      <c r="D24" s="129" t="s">
        <v>335</v>
      </c>
      <c r="E24" s="129" t="s">
        <v>336</v>
      </c>
      <c r="F24" s="129" t="s">
        <v>337</v>
      </c>
      <c r="G24" s="223" t="s">
        <v>338</v>
      </c>
    </row>
    <row r="25" spans="1:7" ht="16" thickBot="1" x14ac:dyDescent="0.25">
      <c r="B25" s="118"/>
      <c r="C25" s="202"/>
      <c r="D25" s="202"/>
      <c r="E25" s="38" t="s">
        <v>7</v>
      </c>
      <c r="F25" s="38" t="s">
        <v>7</v>
      </c>
      <c r="G25" s="40" t="s">
        <v>7</v>
      </c>
    </row>
    <row r="26" spans="1:7" ht="31" thickBot="1" x14ac:dyDescent="0.25">
      <c r="A26" s="136"/>
      <c r="B26" s="371" t="s">
        <v>79</v>
      </c>
      <c r="C26" s="372"/>
      <c r="D26" s="372"/>
      <c r="E26" s="372"/>
      <c r="F26" s="34" t="s">
        <v>5</v>
      </c>
      <c r="G26" s="33">
        <v>2</v>
      </c>
    </row>
    <row r="27" spans="1:7" s="4" customFormat="1" x14ac:dyDescent="0.2">
      <c r="A27" s="136"/>
      <c r="B27" s="367"/>
      <c r="C27" s="368"/>
      <c r="D27" s="368"/>
      <c r="E27" s="57" t="s">
        <v>65</v>
      </c>
      <c r="F27" s="58" t="s">
        <v>66</v>
      </c>
      <c r="G27" s="59" t="s">
        <v>67</v>
      </c>
    </row>
    <row r="28" spans="1:7" s="4" customFormat="1" ht="16" thickBot="1" x14ac:dyDescent="0.25">
      <c r="A28" s="136"/>
      <c r="B28" s="369"/>
      <c r="C28" s="370"/>
      <c r="D28" s="370"/>
      <c r="E28" s="63">
        <v>2</v>
      </c>
      <c r="F28" s="62"/>
      <c r="G28" s="60"/>
    </row>
    <row r="29" spans="1:7" ht="16" thickBot="1" x14ac:dyDescent="0.25">
      <c r="A29" s="136"/>
      <c r="B29" s="131" t="s">
        <v>8</v>
      </c>
      <c r="C29" s="55" t="s">
        <v>21</v>
      </c>
      <c r="D29" s="55" t="s">
        <v>21</v>
      </c>
      <c r="E29" s="55" t="s">
        <v>21</v>
      </c>
      <c r="F29" s="55" t="s">
        <v>21</v>
      </c>
      <c r="G29" s="56" t="s">
        <v>21</v>
      </c>
    </row>
    <row r="30" spans="1:7" ht="62" customHeight="1" x14ac:dyDescent="0.2">
      <c r="A30" s="359" t="s">
        <v>276</v>
      </c>
      <c r="B30" s="143" t="s">
        <v>278</v>
      </c>
      <c r="C30" s="129" t="s">
        <v>322</v>
      </c>
      <c r="D30" s="29" t="s">
        <v>323</v>
      </c>
      <c r="E30" s="29" t="s">
        <v>323</v>
      </c>
      <c r="F30" s="29" t="s">
        <v>323</v>
      </c>
      <c r="G30" s="30" t="s">
        <v>323</v>
      </c>
    </row>
    <row r="31" spans="1:7" s="4" customFormat="1" ht="16" thickBot="1" x14ac:dyDescent="0.25">
      <c r="A31" s="360"/>
      <c r="B31" s="144"/>
      <c r="C31" s="129" t="s">
        <v>63</v>
      </c>
      <c r="D31" s="29" t="s">
        <v>64</v>
      </c>
      <c r="E31" s="29" t="s">
        <v>64</v>
      </c>
      <c r="F31" s="29" t="s">
        <v>64</v>
      </c>
      <c r="G31" s="30" t="s">
        <v>64</v>
      </c>
    </row>
    <row r="32" spans="1:7" s="4" customFormat="1" ht="60" x14ac:dyDescent="0.2">
      <c r="A32" s="359" t="s">
        <v>14</v>
      </c>
      <c r="B32" s="145" t="s">
        <v>277</v>
      </c>
      <c r="C32" s="129" t="s">
        <v>86</v>
      </c>
      <c r="D32" s="29" t="s">
        <v>84</v>
      </c>
      <c r="E32" s="29" t="s">
        <v>85</v>
      </c>
      <c r="F32" s="29" t="s">
        <v>83</v>
      </c>
      <c r="G32" s="30" t="s">
        <v>82</v>
      </c>
    </row>
    <row r="33" spans="1:7" ht="16" thickBot="1" x14ac:dyDescent="0.25">
      <c r="A33" s="360"/>
      <c r="B33" s="140"/>
      <c r="C33" s="130"/>
      <c r="D33" s="32"/>
      <c r="E33" s="32"/>
      <c r="F33" s="32"/>
      <c r="G33" s="41"/>
    </row>
    <row r="34" spans="1:7" ht="31" thickBot="1" x14ac:dyDescent="0.25">
      <c r="A34" s="136"/>
      <c r="B34" s="373" t="s">
        <v>78</v>
      </c>
      <c r="C34" s="372"/>
      <c r="D34" s="372"/>
      <c r="E34" s="372"/>
      <c r="F34" s="34" t="s">
        <v>5</v>
      </c>
      <c r="G34" s="33">
        <f>AVERAGE(E36:G36)</f>
        <v>2</v>
      </c>
    </row>
    <row r="35" spans="1:7" s="4" customFormat="1" x14ac:dyDescent="0.2">
      <c r="A35" s="136"/>
      <c r="B35" s="367"/>
      <c r="C35" s="368"/>
      <c r="D35" s="368"/>
      <c r="E35" s="57" t="s">
        <v>65</v>
      </c>
      <c r="F35" s="58" t="s">
        <v>66</v>
      </c>
      <c r="G35" s="59" t="s">
        <v>67</v>
      </c>
    </row>
    <row r="36" spans="1:7" s="4" customFormat="1" ht="16" thickBot="1" x14ac:dyDescent="0.25">
      <c r="A36" s="136"/>
      <c r="B36" s="367"/>
      <c r="C36" s="368"/>
      <c r="D36" s="368"/>
      <c r="E36" s="63">
        <v>2</v>
      </c>
      <c r="F36" s="62">
        <v>2</v>
      </c>
      <c r="G36" s="60"/>
    </row>
    <row r="37" spans="1:7" ht="16" thickBot="1" x14ac:dyDescent="0.25">
      <c r="A37" s="136"/>
      <c r="B37" s="26" t="s">
        <v>10</v>
      </c>
      <c r="C37" s="36" t="s">
        <v>21</v>
      </c>
      <c r="D37" s="36" t="s">
        <v>21</v>
      </c>
      <c r="E37" s="36" t="s">
        <v>21</v>
      </c>
      <c r="F37" s="36" t="s">
        <v>21</v>
      </c>
      <c r="G37" s="51" t="s">
        <v>21</v>
      </c>
    </row>
    <row r="38" spans="1:7" ht="62" customHeight="1" x14ac:dyDescent="0.2">
      <c r="A38" s="359" t="s">
        <v>276</v>
      </c>
      <c r="B38" s="143" t="s">
        <v>278</v>
      </c>
      <c r="C38" s="129" t="s">
        <v>320</v>
      </c>
      <c r="D38" s="29" t="s">
        <v>321</v>
      </c>
      <c r="E38" s="29" t="s">
        <v>321</v>
      </c>
      <c r="F38" s="29" t="s">
        <v>321</v>
      </c>
      <c r="G38" s="30" t="s">
        <v>321</v>
      </c>
    </row>
    <row r="39" spans="1:7" ht="16" thickBot="1" x14ac:dyDescent="0.25">
      <c r="A39" s="360"/>
      <c r="B39" s="144"/>
      <c r="C39" s="129" t="s">
        <v>63</v>
      </c>
      <c r="D39" s="29" t="s">
        <v>64</v>
      </c>
      <c r="E39" s="29" t="s">
        <v>64</v>
      </c>
      <c r="F39" s="29" t="s">
        <v>64</v>
      </c>
      <c r="G39" s="30" t="s">
        <v>64</v>
      </c>
    </row>
    <row r="40" spans="1:7" ht="60" x14ac:dyDescent="0.2">
      <c r="A40" s="359" t="s">
        <v>14</v>
      </c>
      <c r="B40" s="145" t="s">
        <v>277</v>
      </c>
      <c r="C40" s="129" t="s">
        <v>86</v>
      </c>
      <c r="D40" s="29" t="s">
        <v>84</v>
      </c>
      <c r="E40" s="29" t="s">
        <v>85</v>
      </c>
      <c r="F40" s="29" t="s">
        <v>83</v>
      </c>
      <c r="G40" s="30" t="s">
        <v>82</v>
      </c>
    </row>
    <row r="41" spans="1:7" ht="16" thickBot="1" x14ac:dyDescent="0.25">
      <c r="A41" s="360"/>
      <c r="B41" s="140"/>
      <c r="C41" s="146"/>
      <c r="D41" s="31"/>
      <c r="E41" s="32"/>
      <c r="F41" s="31"/>
      <c r="G41" s="40"/>
    </row>
  </sheetData>
  <mergeCells count="20">
    <mergeCell ref="A10:A11"/>
    <mergeCell ref="B35:D36"/>
    <mergeCell ref="B27:D28"/>
    <mergeCell ref="B6:E6"/>
    <mergeCell ref="B16:E16"/>
    <mergeCell ref="B7:D8"/>
    <mergeCell ref="B17:D18"/>
    <mergeCell ref="B26:E26"/>
    <mergeCell ref="B34:E34"/>
    <mergeCell ref="F1:G1"/>
    <mergeCell ref="B1:B2"/>
    <mergeCell ref="D1:E1"/>
    <mergeCell ref="D2:G2"/>
    <mergeCell ref="B3:G3"/>
    <mergeCell ref="A12:A13"/>
    <mergeCell ref="A30:A31"/>
    <mergeCell ref="A32:A33"/>
    <mergeCell ref="A38:A39"/>
    <mergeCell ref="A40:A41"/>
    <mergeCell ref="A20:A21"/>
  </mergeCells>
  <conditionalFormatting sqref="D2">
    <cfRule type="containsText" dxfId="109" priority="1" operator="containsText" text="EXEMPLARY">
      <formula>NOT(ISERROR(SEARCH("EXEMPLARY",D2)))</formula>
    </cfRule>
    <cfRule type="containsText" dxfId="108" priority="2" operator="containsText" text="EXCEEDS">
      <formula>NOT(ISERROR(SEARCH("EXCEEDS",D2)))</formula>
    </cfRule>
    <cfRule type="containsText" dxfId="107" priority="3" operator="containsText" text="MEETS">
      <formula>NOT(ISERROR(SEARCH("MEETS",D2)))</formula>
    </cfRule>
    <cfRule type="containsText" dxfId="106" priority="4" operator="containsText" text="DOES NOT MEET">
      <formula>NOT(ISERROR(SEARCH("DOES NOT MEET",D2)))</formula>
    </cfRule>
    <cfRule type="containsText" dxfId="105"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 right="0.7" top="0.75" bottom="0.75" header="0.3" footer="0.3"/>
  <pageSetup scale="69" orientation="portrait"/>
  <drawing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zoomScalePageLayoutView="125" workbookViewId="0">
      <pane ySplit="5" topLeftCell="A6" activePane="bottomLeft" state="frozen"/>
      <selection pane="bottomLeft" activeCell="J16" sqref="J16"/>
    </sheetView>
  </sheetViews>
  <sheetFormatPr baseColWidth="10" defaultColWidth="8.83203125" defaultRowHeight="15" x14ac:dyDescent="0.2"/>
  <cols>
    <col min="1" max="1" width="3.33203125" style="10" bestFit="1" customWidth="1"/>
    <col min="2" max="2" width="50.6640625" customWidth="1"/>
    <col min="3" max="7" width="12.6640625" customWidth="1"/>
  </cols>
  <sheetData>
    <row r="1" spans="1:7" ht="16" thickBot="1" x14ac:dyDescent="0.25">
      <c r="A1" s="135"/>
      <c r="B1" s="336" t="s">
        <v>119</v>
      </c>
      <c r="C1" s="1" t="s">
        <v>87</v>
      </c>
      <c r="D1" s="365">
        <f>AVERAGE(G6,G12,G18 )</f>
        <v>2</v>
      </c>
      <c r="E1" s="366"/>
      <c r="F1" s="363" t="s">
        <v>24</v>
      </c>
      <c r="G1" s="364"/>
    </row>
    <row r="2" spans="1:7" ht="16" thickBot="1" x14ac:dyDescent="0.25">
      <c r="A2" s="135"/>
      <c r="B2" s="337"/>
      <c r="C2" s="27" t="s">
        <v>88</v>
      </c>
      <c r="D2" s="333" t="str">
        <f>IF(ISTEXT(D1),"ERROR",IF(AND(D1&gt;0,D1&lt;1),"NONCOMPLIANT",IF(AND(D1&gt;0.9,D1&lt;2),"DOES NOT MEET",IF(AND(D1&gt;1.9,D1&lt;3),"APPROACHING",IF(AND(D1&gt;2.9,D1&lt;3.6),"MEETS",IF(D1&gt;3,"EXCEEDS",))))))</f>
        <v>APPROACHING</v>
      </c>
      <c r="E2" s="334"/>
      <c r="F2" s="334"/>
      <c r="G2" s="335"/>
    </row>
    <row r="3" spans="1:7" ht="31" customHeight="1" thickBot="1" x14ac:dyDescent="0.25">
      <c r="A3" s="135"/>
      <c r="B3" s="328" t="s">
        <v>117</v>
      </c>
      <c r="C3" s="329"/>
      <c r="D3" s="329"/>
      <c r="E3" s="329"/>
      <c r="F3" s="329"/>
      <c r="G3" s="330"/>
    </row>
    <row r="4" spans="1:7" ht="16" thickBot="1" x14ac:dyDescent="0.25">
      <c r="A4" s="135"/>
      <c r="B4" s="14" t="s">
        <v>0</v>
      </c>
      <c r="C4" s="15" t="s">
        <v>16</v>
      </c>
      <c r="D4" s="95" t="s">
        <v>25</v>
      </c>
      <c r="E4" s="96" t="s">
        <v>243</v>
      </c>
      <c r="F4" s="170" t="s">
        <v>17</v>
      </c>
      <c r="G4" s="97" t="s">
        <v>18</v>
      </c>
    </row>
    <row r="5" spans="1:7" ht="16" thickBot="1" x14ac:dyDescent="0.25">
      <c r="A5" s="135"/>
      <c r="B5" s="2" t="s">
        <v>107</v>
      </c>
      <c r="C5" s="5">
        <v>0</v>
      </c>
      <c r="D5" s="6">
        <v>1</v>
      </c>
      <c r="E5" s="6">
        <v>2</v>
      </c>
      <c r="F5" s="6">
        <v>3</v>
      </c>
      <c r="G5" s="7">
        <v>4</v>
      </c>
    </row>
    <row r="6" spans="1:7" ht="31" thickBot="1" x14ac:dyDescent="0.25">
      <c r="A6" s="135"/>
      <c r="B6" s="325" t="s">
        <v>317</v>
      </c>
      <c r="C6" s="326"/>
      <c r="D6" s="326"/>
      <c r="E6" s="326"/>
      <c r="F6" s="44" t="s">
        <v>5</v>
      </c>
      <c r="G6" s="45">
        <v>2</v>
      </c>
    </row>
    <row r="7" spans="1:7" ht="16" thickBot="1" x14ac:dyDescent="0.25">
      <c r="A7" s="135"/>
      <c r="B7" s="61" t="s">
        <v>4</v>
      </c>
      <c r="C7" s="55" t="s">
        <v>21</v>
      </c>
      <c r="D7" s="55" t="s">
        <v>21</v>
      </c>
      <c r="E7" s="55" t="s">
        <v>21</v>
      </c>
      <c r="F7" s="55" t="s">
        <v>21</v>
      </c>
      <c r="G7" s="56" t="s">
        <v>21</v>
      </c>
    </row>
    <row r="8" spans="1:7" ht="60" x14ac:dyDescent="0.2">
      <c r="A8" s="382" t="s">
        <v>276</v>
      </c>
      <c r="B8" s="139" t="s">
        <v>278</v>
      </c>
      <c r="C8" s="29" t="s">
        <v>318</v>
      </c>
      <c r="D8" s="29" t="s">
        <v>319</v>
      </c>
      <c r="E8" s="29" t="s">
        <v>319</v>
      </c>
      <c r="F8" s="29" t="s">
        <v>319</v>
      </c>
      <c r="G8" s="30" t="s">
        <v>319</v>
      </c>
    </row>
    <row r="9" spans="1:7" ht="16" thickBot="1" x14ac:dyDescent="0.25">
      <c r="A9" s="383"/>
      <c r="B9" s="140"/>
      <c r="C9" s="29" t="s">
        <v>63</v>
      </c>
      <c r="D9" s="29" t="s">
        <v>64</v>
      </c>
      <c r="E9" s="29" t="s">
        <v>64</v>
      </c>
      <c r="F9" s="29" t="s">
        <v>64</v>
      </c>
      <c r="G9" s="30" t="s">
        <v>64</v>
      </c>
    </row>
    <row r="10" spans="1:7" ht="72" x14ac:dyDescent="0.2">
      <c r="A10" s="382" t="s">
        <v>14</v>
      </c>
      <c r="B10" s="142" t="s">
        <v>277</v>
      </c>
      <c r="C10" s="29" t="s">
        <v>89</v>
      </c>
      <c r="D10" s="29" t="s">
        <v>90</v>
      </c>
      <c r="E10" s="29" t="s">
        <v>91</v>
      </c>
      <c r="F10" s="29" t="s">
        <v>92</v>
      </c>
      <c r="G10" s="30" t="s">
        <v>93</v>
      </c>
    </row>
    <row r="11" spans="1:7" ht="6" customHeight="1" thickBot="1" x14ac:dyDescent="0.25">
      <c r="A11" s="383"/>
      <c r="B11" s="140"/>
      <c r="C11" s="29"/>
      <c r="D11" s="29"/>
      <c r="E11" s="29"/>
      <c r="F11" s="29"/>
      <c r="G11" s="30"/>
    </row>
    <row r="12" spans="1:7" ht="30.75" customHeight="1" thickBot="1" x14ac:dyDescent="0.25">
      <c r="A12" s="135"/>
      <c r="B12" s="325" t="s">
        <v>94</v>
      </c>
      <c r="C12" s="326"/>
      <c r="D12" s="326"/>
      <c r="E12" s="327"/>
      <c r="F12" s="44" t="s">
        <v>5</v>
      </c>
      <c r="G12" s="45">
        <v>2</v>
      </c>
    </row>
    <row r="13" spans="1:7" ht="16" thickBot="1" x14ac:dyDescent="0.25">
      <c r="A13" s="135"/>
      <c r="B13" s="61" t="s">
        <v>6</v>
      </c>
      <c r="C13" s="150" t="s">
        <v>21</v>
      </c>
      <c r="D13" s="150" t="s">
        <v>21</v>
      </c>
      <c r="E13" s="150" t="s">
        <v>21</v>
      </c>
      <c r="F13" s="150" t="s">
        <v>21</v>
      </c>
      <c r="G13" s="151" t="s">
        <v>21</v>
      </c>
    </row>
    <row r="14" spans="1:7" ht="82" customHeight="1" x14ac:dyDescent="0.2">
      <c r="A14" s="382" t="s">
        <v>276</v>
      </c>
      <c r="B14" s="147" t="s">
        <v>278</v>
      </c>
      <c r="C14" s="205" t="s">
        <v>97</v>
      </c>
      <c r="D14" s="208" t="s">
        <v>95</v>
      </c>
      <c r="E14" s="211" t="s">
        <v>96</v>
      </c>
      <c r="F14" s="211" t="s">
        <v>98</v>
      </c>
      <c r="G14" s="214" t="s">
        <v>99</v>
      </c>
    </row>
    <row r="15" spans="1:7" s="4" customFormat="1" ht="13" customHeight="1" thickBot="1" x14ac:dyDescent="0.25">
      <c r="A15" s="383"/>
      <c r="B15" s="148"/>
      <c r="C15" s="217" t="s">
        <v>63</v>
      </c>
      <c r="D15" s="218" t="s">
        <v>63</v>
      </c>
      <c r="E15" s="19" t="s">
        <v>63</v>
      </c>
      <c r="F15" s="19" t="s">
        <v>63</v>
      </c>
      <c r="G15" s="21" t="s">
        <v>63</v>
      </c>
    </row>
    <row r="16" spans="1:7" ht="65" customHeight="1" x14ac:dyDescent="0.2">
      <c r="A16" s="382" t="s">
        <v>14</v>
      </c>
      <c r="B16" s="149" t="s">
        <v>277</v>
      </c>
      <c r="C16" s="206"/>
      <c r="D16" s="209" t="s">
        <v>290</v>
      </c>
      <c r="E16" s="212" t="s">
        <v>291</v>
      </c>
      <c r="F16" s="212" t="s">
        <v>292</v>
      </c>
      <c r="G16" s="215" t="s">
        <v>293</v>
      </c>
    </row>
    <row r="17" spans="1:7" s="4" customFormat="1" ht="7" customHeight="1" thickBot="1" x14ac:dyDescent="0.25">
      <c r="A17" s="383"/>
      <c r="B17" s="148"/>
      <c r="C17" s="207"/>
      <c r="D17" s="210"/>
      <c r="E17" s="213"/>
      <c r="F17" s="213"/>
      <c r="G17" s="216"/>
    </row>
    <row r="18" spans="1:7" ht="31" thickBot="1" x14ac:dyDescent="0.25">
      <c r="A18" s="135"/>
      <c r="B18" s="371" t="s">
        <v>289</v>
      </c>
      <c r="C18" s="372"/>
      <c r="D18" s="372"/>
      <c r="E18" s="372"/>
      <c r="F18" s="34" t="s">
        <v>5</v>
      </c>
      <c r="G18" s="33">
        <v>2</v>
      </c>
    </row>
    <row r="19" spans="1:7" ht="16" thickBot="1" x14ac:dyDescent="0.25">
      <c r="A19" s="135"/>
      <c r="B19" s="64" t="s">
        <v>8</v>
      </c>
      <c r="C19" s="65" t="s">
        <v>21</v>
      </c>
      <c r="D19" s="36" t="s">
        <v>21</v>
      </c>
      <c r="E19" s="36" t="s">
        <v>21</v>
      </c>
      <c r="F19" s="36" t="s">
        <v>21</v>
      </c>
      <c r="G19" s="51" t="s">
        <v>21</v>
      </c>
    </row>
    <row r="20" spans="1:7" ht="60" customHeight="1" x14ac:dyDescent="0.2">
      <c r="A20" s="384" t="s">
        <v>276</v>
      </c>
      <c r="B20" s="147" t="s">
        <v>278</v>
      </c>
      <c r="C20" s="386" t="s">
        <v>100</v>
      </c>
      <c r="D20" s="376" t="s">
        <v>101</v>
      </c>
      <c r="E20" s="376" t="s">
        <v>102</v>
      </c>
      <c r="F20" s="376" t="s">
        <v>103</v>
      </c>
      <c r="G20" s="379" t="s">
        <v>104</v>
      </c>
    </row>
    <row r="21" spans="1:7" s="4" customFormat="1" ht="8" customHeight="1" thickBot="1" x14ac:dyDescent="0.25">
      <c r="A21" s="385"/>
      <c r="B21" s="148"/>
      <c r="C21" s="387"/>
      <c r="D21" s="377"/>
      <c r="E21" s="377"/>
      <c r="F21" s="377"/>
      <c r="G21" s="380"/>
    </row>
    <row r="22" spans="1:7" s="4" customFormat="1" ht="77" customHeight="1" x14ac:dyDescent="0.2">
      <c r="A22" s="384" t="s">
        <v>14</v>
      </c>
      <c r="B22" s="149" t="s">
        <v>277</v>
      </c>
      <c r="C22" s="387"/>
      <c r="D22" s="377"/>
      <c r="E22" s="377"/>
      <c r="F22" s="377"/>
      <c r="G22" s="380"/>
    </row>
    <row r="23" spans="1:7" ht="4" customHeight="1" thickBot="1" x14ac:dyDescent="0.25">
      <c r="A23" s="383"/>
      <c r="B23" s="148"/>
      <c r="C23" s="388"/>
      <c r="D23" s="378"/>
      <c r="E23" s="378"/>
      <c r="F23" s="378"/>
      <c r="G23" s="381"/>
    </row>
  </sheetData>
  <mergeCells count="19">
    <mergeCell ref="B6:E6"/>
    <mergeCell ref="B12:E12"/>
    <mergeCell ref="F1:G1"/>
    <mergeCell ref="B1:B2"/>
    <mergeCell ref="D1:E1"/>
    <mergeCell ref="D2:G2"/>
    <mergeCell ref="B3:G3"/>
    <mergeCell ref="E20:E23"/>
    <mergeCell ref="F20:F23"/>
    <mergeCell ref="G20:G23"/>
    <mergeCell ref="B18:E18"/>
    <mergeCell ref="A8:A9"/>
    <mergeCell ref="A10:A11"/>
    <mergeCell ref="A14:A15"/>
    <mergeCell ref="A16:A17"/>
    <mergeCell ref="A20:A21"/>
    <mergeCell ref="A22:A23"/>
    <mergeCell ref="C20:C23"/>
    <mergeCell ref="D20:D23"/>
  </mergeCells>
  <conditionalFormatting sqref="D2">
    <cfRule type="containsText" dxfId="94" priority="1" operator="containsText" text="EXEMPLARY">
      <formula>NOT(ISERROR(SEARCH("EXEMPLARY",D2)))</formula>
    </cfRule>
    <cfRule type="containsText" dxfId="93" priority="2" operator="containsText" text="EXCEEDS">
      <formula>NOT(ISERROR(SEARCH("EXCEEDS",D2)))</formula>
    </cfRule>
    <cfRule type="containsText" dxfId="92" priority="3" operator="containsText" text="MEETS">
      <formula>NOT(ISERROR(SEARCH("MEETS",D2)))</formula>
    </cfRule>
    <cfRule type="containsText" dxfId="91" priority="4" operator="containsText" text="DOES NOT MEET">
      <formula>NOT(ISERROR(SEARCH("DOES NOT MEET",D2)))</formula>
    </cfRule>
    <cfRule type="containsText" dxfId="90" priority="5" operator="containsText" text="APPROACHING">
      <formula>NOT(ISERROR(SEARCH("APPROACHING",D2)))</formula>
    </cfRule>
  </conditionalFormatting>
  <hyperlinks>
    <hyperlink ref="F1:G1" location="'Teacher Report'!A1" display="Teacher Report"/>
    <hyperlink ref="F1" location="'CHARTER SCHOOL Report'!A1" display="Teacher Report"/>
    <hyperlink ref="G1" location="'CHARTER SCHOOL Report'!A1" display="'CHARTER SCHOOL Report'!A1"/>
  </hyperlinks>
  <pageMargins left="0.7" right="0.7" top="0.75" bottom="0.75" header="0.3" footer="0.3"/>
  <pageSetup orientation="portrait" horizontalDpi="4294967292" verticalDpi="4294967292"/>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125" zoomScaleNormal="125" zoomScalePageLayoutView="125" workbookViewId="0">
      <pane ySplit="5" topLeftCell="A6" activePane="bottomLeft" state="frozen"/>
      <selection pane="bottomLeft" activeCell="F1" sqref="F1:G1"/>
    </sheetView>
  </sheetViews>
  <sheetFormatPr baseColWidth="10" defaultColWidth="8.83203125" defaultRowHeight="15" x14ac:dyDescent="0.2"/>
  <cols>
    <col min="1" max="1" width="3.6640625" style="4" customWidth="1"/>
    <col min="2" max="2" width="50.6640625" customWidth="1"/>
    <col min="3" max="7" width="12.6640625" customWidth="1"/>
  </cols>
  <sheetData>
    <row r="1" spans="1:7" ht="16" thickBot="1" x14ac:dyDescent="0.25">
      <c r="A1" s="136"/>
      <c r="B1" s="336" t="s">
        <v>119</v>
      </c>
      <c r="C1" s="1" t="s">
        <v>105</v>
      </c>
      <c r="D1" s="365">
        <f>G6</f>
        <v>2</v>
      </c>
      <c r="E1" s="366"/>
      <c r="F1" s="363" t="s">
        <v>24</v>
      </c>
      <c r="G1" s="364"/>
    </row>
    <row r="2" spans="1:7" ht="16" thickBot="1" x14ac:dyDescent="0.25">
      <c r="A2" s="136"/>
      <c r="B2" s="337"/>
      <c r="C2" s="27" t="s">
        <v>106</v>
      </c>
      <c r="D2" s="333" t="str">
        <f>IF(ISTEXT(D1),"ERROR",IF(AND(D1&gt;0,D1&lt;1),"NONCOMPLIANT",IF(AND(D1&gt;0.9,D1&lt;2),"DOES NOT MEET",IF(AND(D1&gt;1.9,D1&lt;3),"APPROACHING",IF(AND(D1&gt;2.9,D1&lt;3.6),"MEETS",IF(D1&gt;3,"EXCEEDS",))))))</f>
        <v>APPROACHING</v>
      </c>
      <c r="E2" s="334"/>
      <c r="F2" s="334"/>
      <c r="G2" s="335"/>
    </row>
    <row r="3" spans="1:7" ht="48" customHeight="1" thickBot="1" x14ac:dyDescent="0.25">
      <c r="A3" s="136"/>
      <c r="B3" s="328" t="s">
        <v>315</v>
      </c>
      <c r="C3" s="329"/>
      <c r="D3" s="329"/>
      <c r="E3" s="329"/>
      <c r="F3" s="329"/>
      <c r="G3" s="330"/>
    </row>
    <row r="4" spans="1:7" ht="16" thickBot="1" x14ac:dyDescent="0.25">
      <c r="A4" s="136"/>
      <c r="B4" s="14" t="s">
        <v>0</v>
      </c>
      <c r="C4" s="15" t="s">
        <v>16</v>
      </c>
      <c r="D4" s="95" t="s">
        <v>25</v>
      </c>
      <c r="E4" s="96" t="s">
        <v>243</v>
      </c>
      <c r="F4" s="170" t="s">
        <v>17</v>
      </c>
      <c r="G4" s="97" t="s">
        <v>18</v>
      </c>
    </row>
    <row r="5" spans="1:7" ht="16" thickBot="1" x14ac:dyDescent="0.25">
      <c r="A5" s="136"/>
      <c r="B5" s="2" t="s">
        <v>108</v>
      </c>
      <c r="C5" s="5">
        <v>0</v>
      </c>
      <c r="D5" s="6">
        <v>1</v>
      </c>
      <c r="E5" s="6">
        <v>2</v>
      </c>
      <c r="F5" s="6">
        <v>3</v>
      </c>
      <c r="G5" s="7">
        <v>4</v>
      </c>
    </row>
    <row r="6" spans="1:7" ht="31" thickBot="1" x14ac:dyDescent="0.25">
      <c r="A6" s="136"/>
      <c r="B6" s="371" t="s">
        <v>109</v>
      </c>
      <c r="C6" s="372"/>
      <c r="D6" s="372"/>
      <c r="E6" s="372"/>
      <c r="F6" s="34" t="s">
        <v>5</v>
      </c>
      <c r="G6" s="33">
        <v>2</v>
      </c>
    </row>
    <row r="7" spans="1:7" ht="16" thickBot="1" x14ac:dyDescent="0.25">
      <c r="A7" s="136"/>
      <c r="B7" s="25" t="s">
        <v>4</v>
      </c>
      <c r="C7" s="36" t="s">
        <v>21</v>
      </c>
      <c r="D7" s="36" t="s">
        <v>21</v>
      </c>
      <c r="E7" s="36" t="s">
        <v>21</v>
      </c>
      <c r="F7" s="36" t="s">
        <v>21</v>
      </c>
      <c r="G7" s="51" t="s">
        <v>21</v>
      </c>
    </row>
    <row r="8" spans="1:7" x14ac:dyDescent="0.2">
      <c r="A8" s="382" t="s">
        <v>276</v>
      </c>
      <c r="B8" s="132" t="s">
        <v>278</v>
      </c>
      <c r="C8" s="389" t="s">
        <v>110</v>
      </c>
      <c r="D8" s="338" t="s">
        <v>112</v>
      </c>
      <c r="E8" s="338" t="s">
        <v>112</v>
      </c>
      <c r="F8" s="338" t="s">
        <v>350</v>
      </c>
      <c r="G8" s="391" t="s">
        <v>349</v>
      </c>
    </row>
    <row r="9" spans="1:7" ht="64" customHeight="1" thickBot="1" x14ac:dyDescent="0.25">
      <c r="A9" s="383"/>
      <c r="B9" s="134"/>
      <c r="C9" s="390"/>
      <c r="D9" s="343"/>
      <c r="E9" s="343"/>
      <c r="F9" s="343"/>
      <c r="G9" s="392"/>
    </row>
    <row r="10" spans="1:7" ht="73" customHeight="1" x14ac:dyDescent="0.2">
      <c r="A10" s="382" t="s">
        <v>14</v>
      </c>
      <c r="B10" s="141" t="s">
        <v>277</v>
      </c>
      <c r="C10" s="129"/>
      <c r="D10" s="37" t="s">
        <v>7</v>
      </c>
      <c r="E10" s="29" t="s">
        <v>111</v>
      </c>
      <c r="F10" s="29" t="s">
        <v>113</v>
      </c>
      <c r="G10" s="30" t="s">
        <v>316</v>
      </c>
    </row>
    <row r="11" spans="1:7" s="4" customFormat="1" ht="48" customHeight="1" thickBot="1" x14ac:dyDescent="0.25">
      <c r="A11" s="383"/>
      <c r="B11" s="134"/>
      <c r="C11" s="130"/>
      <c r="D11" s="31"/>
      <c r="E11" s="38" t="s">
        <v>11</v>
      </c>
      <c r="F11" s="32" t="s">
        <v>114</v>
      </c>
      <c r="G11" s="41" t="s">
        <v>115</v>
      </c>
    </row>
    <row r="12" spans="1:7" x14ac:dyDescent="0.2">
      <c r="C12" s="42" t="s">
        <v>7</v>
      </c>
      <c r="D12" s="13"/>
      <c r="E12" s="13"/>
      <c r="F12" s="13"/>
      <c r="G12" s="42" t="s">
        <v>7</v>
      </c>
    </row>
    <row r="13" spans="1:7" x14ac:dyDescent="0.2">
      <c r="C13" s="13"/>
    </row>
    <row r="14" spans="1:7" x14ac:dyDescent="0.2">
      <c r="C14" s="13"/>
    </row>
  </sheetData>
  <mergeCells count="13">
    <mergeCell ref="A8:A9"/>
    <mergeCell ref="A10:A11"/>
    <mergeCell ref="B6:E6"/>
    <mergeCell ref="F1:G1"/>
    <mergeCell ref="B1:B2"/>
    <mergeCell ref="D1:E1"/>
    <mergeCell ref="D2:G2"/>
    <mergeCell ref="B3:G3"/>
    <mergeCell ref="C8:C9"/>
    <mergeCell ref="D8:D9"/>
    <mergeCell ref="E8:E9"/>
    <mergeCell ref="F8:F9"/>
    <mergeCell ref="G8:G9"/>
  </mergeCells>
  <conditionalFormatting sqref="D2">
    <cfRule type="containsText" dxfId="77" priority="1" operator="containsText" text="EXEMPLARY">
      <formula>NOT(ISERROR(SEARCH("EXEMPLARY",D2)))</formula>
    </cfRule>
    <cfRule type="containsText" dxfId="76" priority="2" operator="containsText" text="EXCEEDS">
      <formula>NOT(ISERROR(SEARCH("EXCEEDS",D2)))</formula>
    </cfRule>
    <cfRule type="containsText" dxfId="75" priority="3" operator="containsText" text="MEETS">
      <formula>NOT(ISERROR(SEARCH("MEETS",D2)))</formula>
    </cfRule>
    <cfRule type="containsText" dxfId="74" priority="4" operator="containsText" text="DOES NOT MEET">
      <formula>NOT(ISERROR(SEARCH("DOES NOT MEET",D2)))</formula>
    </cfRule>
    <cfRule type="containsText" dxfId="73"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 right="0.7" top="0.75" bottom="0.75" header="0.3" footer="0.3"/>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50" zoomScaleNormal="150" zoomScalePageLayoutView="150" workbookViewId="0">
      <pane ySplit="5" topLeftCell="A6" activePane="bottomLeft" state="frozen"/>
      <selection pane="bottomLeft"/>
    </sheetView>
  </sheetViews>
  <sheetFormatPr baseColWidth="10" defaultColWidth="8.83203125" defaultRowHeight="15" x14ac:dyDescent="0.2"/>
  <cols>
    <col min="1" max="1" width="3.83203125" style="4" customWidth="1"/>
    <col min="2" max="2" width="50.6640625" customWidth="1"/>
    <col min="3" max="7" width="12.6640625" customWidth="1"/>
  </cols>
  <sheetData>
    <row r="1" spans="1:7" ht="15" customHeight="1" thickBot="1" x14ac:dyDescent="0.25">
      <c r="A1" s="136"/>
      <c r="B1" s="336" t="s">
        <v>118</v>
      </c>
      <c r="C1" s="1" t="s">
        <v>120</v>
      </c>
      <c r="D1" s="331">
        <f>AVERAGE(G6,G12,G18)</f>
        <v>3</v>
      </c>
      <c r="E1" s="332"/>
      <c r="F1" s="323" t="s">
        <v>24</v>
      </c>
      <c r="G1" s="324"/>
    </row>
    <row r="2" spans="1:7" ht="16" thickBot="1" x14ac:dyDescent="0.25">
      <c r="A2" s="136"/>
      <c r="B2" s="337"/>
      <c r="C2" s="27" t="s">
        <v>121</v>
      </c>
      <c r="D2" s="333" t="str">
        <f>IF(ISTEXT(D1),"ERROR",IF(AND(D1&gt;0,D1&lt;1),"NONCOMPLIANT",IF(AND(D1&gt;0.9,D1&lt;2),"DOES NOT MEET",IF(AND(D1&gt;1.9,D1&lt;3),"APPROACHING",IF(AND(D1&gt;2.9,D1&lt;3.6),"MEETS",IF(D1&gt;3,"EXCEEDS",))))))</f>
        <v>MEETS</v>
      </c>
      <c r="E2" s="334"/>
      <c r="F2" s="334"/>
      <c r="G2" s="335"/>
    </row>
    <row r="3" spans="1:7" ht="16" thickBot="1" x14ac:dyDescent="0.25">
      <c r="A3" s="136"/>
      <c r="B3" s="328" t="s">
        <v>137</v>
      </c>
      <c r="C3" s="329"/>
      <c r="D3" s="329"/>
      <c r="E3" s="329"/>
      <c r="F3" s="329"/>
      <c r="G3" s="330"/>
    </row>
    <row r="4" spans="1:7" ht="16" thickBot="1" x14ac:dyDescent="0.25">
      <c r="A4" s="136"/>
      <c r="B4" s="14" t="s">
        <v>0</v>
      </c>
      <c r="C4" s="15" t="s">
        <v>16</v>
      </c>
      <c r="D4" s="95" t="s">
        <v>25</v>
      </c>
      <c r="E4" s="96" t="s">
        <v>243</v>
      </c>
      <c r="F4" s="170" t="s">
        <v>17</v>
      </c>
      <c r="G4" s="97" t="s">
        <v>18</v>
      </c>
    </row>
    <row r="5" spans="1:7" ht="16" thickBot="1" x14ac:dyDescent="0.25">
      <c r="A5" s="136"/>
      <c r="B5" s="2" t="s">
        <v>122</v>
      </c>
      <c r="C5" s="5">
        <v>0</v>
      </c>
      <c r="D5" s="6">
        <v>1</v>
      </c>
      <c r="E5" s="6">
        <v>2</v>
      </c>
      <c r="F5" s="6">
        <v>3</v>
      </c>
      <c r="G5" s="7">
        <v>4</v>
      </c>
    </row>
    <row r="6" spans="1:7" ht="31" thickBot="1" x14ac:dyDescent="0.25">
      <c r="A6" s="136"/>
      <c r="B6" s="325" t="s">
        <v>314</v>
      </c>
      <c r="C6" s="326"/>
      <c r="D6" s="326"/>
      <c r="E6" s="326"/>
      <c r="F6" s="44" t="s">
        <v>5</v>
      </c>
      <c r="G6" s="45">
        <v>3</v>
      </c>
    </row>
    <row r="7" spans="1:7" ht="16" thickBot="1" x14ac:dyDescent="0.25">
      <c r="A7" s="136"/>
      <c r="B7" s="61" t="s">
        <v>4</v>
      </c>
      <c r="C7" s="55" t="s">
        <v>21</v>
      </c>
      <c r="D7" s="55" t="s">
        <v>21</v>
      </c>
      <c r="E7" s="55" t="s">
        <v>21</v>
      </c>
      <c r="F7" s="55" t="s">
        <v>21</v>
      </c>
      <c r="G7" s="56" t="s">
        <v>21</v>
      </c>
    </row>
    <row r="8" spans="1:7" ht="60" customHeight="1" x14ac:dyDescent="0.2">
      <c r="A8" s="382" t="s">
        <v>276</v>
      </c>
      <c r="B8" s="132" t="s">
        <v>278</v>
      </c>
      <c r="C8" s="389" t="s">
        <v>138</v>
      </c>
      <c r="D8" s="338" t="s">
        <v>139</v>
      </c>
      <c r="E8" s="338" t="s">
        <v>140</v>
      </c>
      <c r="F8" s="338" t="s">
        <v>141</v>
      </c>
      <c r="G8" s="391" t="s">
        <v>142</v>
      </c>
    </row>
    <row r="9" spans="1:7" s="4" customFormat="1" ht="8" customHeight="1" thickBot="1" x14ac:dyDescent="0.25">
      <c r="A9" s="383"/>
      <c r="B9" s="134"/>
      <c r="C9" s="398"/>
      <c r="D9" s="400"/>
      <c r="E9" s="400"/>
      <c r="F9" s="400"/>
      <c r="G9" s="396"/>
    </row>
    <row r="10" spans="1:7" s="4" customFormat="1" ht="61" customHeight="1" x14ac:dyDescent="0.2">
      <c r="A10" s="382" t="s">
        <v>14</v>
      </c>
      <c r="B10" s="141" t="s">
        <v>277</v>
      </c>
      <c r="C10" s="398"/>
      <c r="D10" s="400"/>
      <c r="E10" s="400"/>
      <c r="F10" s="400"/>
      <c r="G10" s="396"/>
    </row>
    <row r="11" spans="1:7" s="4" customFormat="1" ht="6" customHeight="1" thickBot="1" x14ac:dyDescent="0.25">
      <c r="A11" s="383"/>
      <c r="B11" s="133"/>
      <c r="C11" s="399"/>
      <c r="D11" s="339"/>
      <c r="E11" s="339"/>
      <c r="F11" s="339"/>
      <c r="G11" s="397"/>
    </row>
    <row r="12" spans="1:7" ht="31" thickBot="1" x14ac:dyDescent="0.25">
      <c r="A12" s="136"/>
      <c r="B12" s="325" t="s">
        <v>357</v>
      </c>
      <c r="C12" s="351"/>
      <c r="D12" s="351"/>
      <c r="E12" s="352"/>
      <c r="F12" s="44" t="s">
        <v>5</v>
      </c>
      <c r="G12" s="45">
        <v>3</v>
      </c>
    </row>
    <row r="13" spans="1:7" ht="16" thickBot="1" x14ac:dyDescent="0.25">
      <c r="A13" s="136"/>
      <c r="B13" s="61" t="s">
        <v>6</v>
      </c>
      <c r="C13" s="55" t="s">
        <v>21</v>
      </c>
      <c r="D13" s="55" t="s">
        <v>147</v>
      </c>
      <c r="E13" s="55" t="s">
        <v>147</v>
      </c>
      <c r="F13" s="55" t="s">
        <v>147</v>
      </c>
      <c r="G13" s="56" t="s">
        <v>147</v>
      </c>
    </row>
    <row r="14" spans="1:7" ht="59" customHeight="1" x14ac:dyDescent="0.2">
      <c r="A14" s="382" t="s">
        <v>276</v>
      </c>
      <c r="B14" s="132" t="s">
        <v>278</v>
      </c>
      <c r="C14" s="389" t="s">
        <v>143</v>
      </c>
      <c r="D14" s="376" t="s">
        <v>144</v>
      </c>
      <c r="E14" s="338" t="s">
        <v>145</v>
      </c>
      <c r="F14" s="338" t="s">
        <v>146</v>
      </c>
      <c r="G14" s="401" t="s">
        <v>148</v>
      </c>
    </row>
    <row r="15" spans="1:7" s="4" customFormat="1" ht="16" thickBot="1" x14ac:dyDescent="0.25">
      <c r="A15" s="383"/>
      <c r="B15" s="134"/>
      <c r="C15" s="398"/>
      <c r="D15" s="377"/>
      <c r="E15" s="400"/>
      <c r="F15" s="400"/>
      <c r="G15" s="402"/>
    </row>
    <row r="16" spans="1:7" s="4" customFormat="1" ht="66" customHeight="1" x14ac:dyDescent="0.2">
      <c r="A16" s="382" t="s">
        <v>14</v>
      </c>
      <c r="B16" s="141" t="s">
        <v>277</v>
      </c>
      <c r="C16" s="398"/>
      <c r="D16" s="377"/>
      <c r="E16" s="400"/>
      <c r="F16" s="400"/>
      <c r="G16" s="402"/>
    </row>
    <row r="17" spans="1:7" ht="9" customHeight="1" thickBot="1" x14ac:dyDescent="0.25">
      <c r="A17" s="383"/>
      <c r="B17" s="134"/>
      <c r="C17" s="399"/>
      <c r="D17" s="378"/>
      <c r="E17" s="339"/>
      <c r="F17" s="339"/>
      <c r="G17" s="403"/>
    </row>
    <row r="18" spans="1:7" ht="31" thickBot="1" x14ac:dyDescent="0.25">
      <c r="A18" s="136"/>
      <c r="B18" s="325" t="s">
        <v>149</v>
      </c>
      <c r="C18" s="351"/>
      <c r="D18" s="351"/>
      <c r="E18" s="352"/>
      <c r="F18" s="44" t="s">
        <v>5</v>
      </c>
      <c r="G18" s="45">
        <v>3</v>
      </c>
    </row>
    <row r="19" spans="1:7" ht="16" thickBot="1" x14ac:dyDescent="0.25">
      <c r="A19" s="136"/>
      <c r="B19" s="64" t="s">
        <v>8</v>
      </c>
      <c r="C19" s="55" t="s">
        <v>147</v>
      </c>
      <c r="D19" s="55" t="s">
        <v>147</v>
      </c>
      <c r="E19" s="55" t="s">
        <v>147</v>
      </c>
      <c r="F19" s="55" t="s">
        <v>147</v>
      </c>
      <c r="G19" s="56" t="s">
        <v>147</v>
      </c>
    </row>
    <row r="20" spans="1:7" ht="70" customHeight="1" x14ac:dyDescent="0.2">
      <c r="A20" s="382" t="s">
        <v>276</v>
      </c>
      <c r="B20" s="132" t="s">
        <v>278</v>
      </c>
      <c r="C20" s="404" t="s">
        <v>150</v>
      </c>
      <c r="D20" s="376" t="s">
        <v>151</v>
      </c>
      <c r="E20" s="376" t="s">
        <v>152</v>
      </c>
      <c r="F20" s="406" t="s">
        <v>153</v>
      </c>
      <c r="G20" s="393" t="s">
        <v>154</v>
      </c>
    </row>
    <row r="21" spans="1:7" s="4" customFormat="1" ht="6" customHeight="1" thickBot="1" x14ac:dyDescent="0.25">
      <c r="A21" s="383"/>
      <c r="B21" s="134"/>
      <c r="C21" s="405"/>
      <c r="D21" s="377"/>
      <c r="E21" s="377"/>
      <c r="F21" s="407"/>
      <c r="G21" s="394"/>
    </row>
    <row r="22" spans="1:7" s="4" customFormat="1" ht="54" customHeight="1" x14ac:dyDescent="0.2">
      <c r="A22" s="382" t="s">
        <v>14</v>
      </c>
      <c r="B22" s="141" t="s">
        <v>277</v>
      </c>
      <c r="C22" s="405"/>
      <c r="D22" s="377"/>
      <c r="E22" s="377"/>
      <c r="F22" s="407"/>
      <c r="G22" s="394"/>
    </row>
    <row r="23" spans="1:7" ht="6" customHeight="1" thickBot="1" x14ac:dyDescent="0.25">
      <c r="A23" s="383"/>
      <c r="B23" s="134"/>
      <c r="C23" s="388"/>
      <c r="D23" s="378"/>
      <c r="E23" s="378"/>
      <c r="F23" s="408"/>
      <c r="G23" s="395"/>
    </row>
  </sheetData>
  <mergeCells count="29">
    <mergeCell ref="B6:E6"/>
    <mergeCell ref="F1:G1"/>
    <mergeCell ref="B1:B2"/>
    <mergeCell ref="D1:E1"/>
    <mergeCell ref="D2:G2"/>
    <mergeCell ref="B3:G3"/>
    <mergeCell ref="A22:A23"/>
    <mergeCell ref="C8:C11"/>
    <mergeCell ref="D8:D11"/>
    <mergeCell ref="E8:E11"/>
    <mergeCell ref="F8:F11"/>
    <mergeCell ref="C20:C23"/>
    <mergeCell ref="D20:D23"/>
    <mergeCell ref="E20:E23"/>
    <mergeCell ref="F20:F23"/>
    <mergeCell ref="A8:A9"/>
    <mergeCell ref="A10:A11"/>
    <mergeCell ref="A14:A15"/>
    <mergeCell ref="A16:A17"/>
    <mergeCell ref="A20:A21"/>
    <mergeCell ref="B12:E12"/>
    <mergeCell ref="B18:E18"/>
    <mergeCell ref="G20:G23"/>
    <mergeCell ref="G8:G11"/>
    <mergeCell ref="C14:C17"/>
    <mergeCell ref="D14:D17"/>
    <mergeCell ref="E14:E17"/>
    <mergeCell ref="F14:F17"/>
    <mergeCell ref="G14:G17"/>
  </mergeCells>
  <conditionalFormatting sqref="D2">
    <cfRule type="containsText" dxfId="67" priority="1" operator="containsText" text="EXEMPLARY">
      <formula>NOT(ISERROR(SEARCH("EXEMPLARY",D2)))</formula>
    </cfRule>
    <cfRule type="containsText" dxfId="66" priority="2" operator="containsText" text="EXCEEDS">
      <formula>NOT(ISERROR(SEARCH("EXCEEDS",D2)))</formula>
    </cfRule>
    <cfRule type="containsText" dxfId="65" priority="3" operator="containsText" text="MEETS">
      <formula>NOT(ISERROR(SEARCH("MEETS",D2)))</formula>
    </cfRule>
    <cfRule type="containsText" dxfId="64" priority="4" operator="containsText" text="DOES NOT MEET">
      <formula>NOT(ISERROR(SEARCH("DOES NOT MEET",D2)))</formula>
    </cfRule>
    <cfRule type="containsText" dxfId="63"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 right="0.7" top="0.75" bottom="0.75" header="0.3" footer="0.3"/>
  <pageSetup orientation="portrait" horizontalDpi="4294967292" verticalDpi="4294967292"/>
  <tableParts count="3">
    <tablePart r:id="rId1"/>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125" zoomScaleNormal="125" zoomScalePageLayoutView="125" workbookViewId="0">
      <pane ySplit="5" topLeftCell="A6" activePane="bottomLeft" state="frozen"/>
      <selection pane="bottomLeft" activeCell="B10" sqref="B10"/>
    </sheetView>
  </sheetViews>
  <sheetFormatPr baseColWidth="10" defaultRowHeight="15" x14ac:dyDescent="0.2"/>
  <cols>
    <col min="1" max="1" width="3.1640625" style="4" customWidth="1"/>
    <col min="2" max="2" width="50.6640625" customWidth="1"/>
    <col min="3" max="7" width="12.6640625" customWidth="1"/>
  </cols>
  <sheetData>
    <row r="1" spans="1:7" ht="16" thickBot="1" x14ac:dyDescent="0.25">
      <c r="A1" s="136"/>
      <c r="B1" s="336" t="s">
        <v>118</v>
      </c>
      <c r="C1" s="1" t="s">
        <v>162</v>
      </c>
      <c r="D1" s="331">
        <f>AVERAGE(G6,G12)*G12/3</f>
        <v>3</v>
      </c>
      <c r="E1" s="332"/>
      <c r="F1" s="323" t="s">
        <v>24</v>
      </c>
      <c r="G1" s="324"/>
    </row>
    <row r="2" spans="1:7" ht="16" thickBot="1" x14ac:dyDescent="0.25">
      <c r="A2" s="136"/>
      <c r="B2" s="337"/>
      <c r="C2" s="27" t="s">
        <v>163</v>
      </c>
      <c r="D2" s="333" t="str">
        <f>IF(ISTEXT(D1),"ERROR",IF(AND(D1=0),"NONCOMPLIANT",IF(AND(D1&gt;0.9,D1&lt;2),"DOES NOT MEET",IF(AND(D1&gt;1.9,D1&lt;3),"APPROACHING",IF(AND(D1&gt;2.9,D1&lt;3.6),"MEETS",IF(D1&gt;3,"EXCEEDS",))))))</f>
        <v>MEETS</v>
      </c>
      <c r="E2" s="334"/>
      <c r="F2" s="334"/>
      <c r="G2" s="335"/>
    </row>
    <row r="3" spans="1:7" ht="16" thickBot="1" x14ac:dyDescent="0.25">
      <c r="A3" s="136"/>
      <c r="B3" s="328" t="s">
        <v>312</v>
      </c>
      <c r="C3" s="329"/>
      <c r="D3" s="329"/>
      <c r="E3" s="329"/>
      <c r="F3" s="329"/>
      <c r="G3" s="330"/>
    </row>
    <row r="4" spans="1:7" ht="16" thickBot="1" x14ac:dyDescent="0.25">
      <c r="A4" s="136"/>
      <c r="B4" s="14" t="s">
        <v>0</v>
      </c>
      <c r="C4" s="15" t="s">
        <v>16</v>
      </c>
      <c r="D4" s="95" t="s">
        <v>25</v>
      </c>
      <c r="E4" s="96" t="s">
        <v>243</v>
      </c>
      <c r="F4" s="170" t="s">
        <v>17</v>
      </c>
      <c r="G4" s="97" t="s">
        <v>18</v>
      </c>
    </row>
    <row r="5" spans="1:7" ht="16" thickBot="1" x14ac:dyDescent="0.25">
      <c r="A5" s="136"/>
      <c r="B5" s="2" t="s">
        <v>122</v>
      </c>
      <c r="C5" s="5">
        <v>0</v>
      </c>
      <c r="D5" s="6">
        <v>1</v>
      </c>
      <c r="E5" s="6">
        <v>2</v>
      </c>
      <c r="F5" s="6">
        <v>3</v>
      </c>
      <c r="G5" s="7">
        <v>4</v>
      </c>
    </row>
    <row r="6" spans="1:7" ht="31" thickBot="1" x14ac:dyDescent="0.25">
      <c r="A6" s="136"/>
      <c r="B6" s="325" t="s">
        <v>160</v>
      </c>
      <c r="C6" s="351"/>
      <c r="D6" s="351"/>
      <c r="E6" s="352"/>
      <c r="F6" s="34" t="s">
        <v>5</v>
      </c>
      <c r="G6" s="33">
        <v>3</v>
      </c>
    </row>
    <row r="7" spans="1:7" ht="16" thickBot="1" x14ac:dyDescent="0.25">
      <c r="A7" s="136"/>
      <c r="B7" s="64" t="s">
        <v>4</v>
      </c>
      <c r="C7" s="65" t="s">
        <v>21</v>
      </c>
      <c r="D7" s="36" t="s">
        <v>21</v>
      </c>
      <c r="E7" s="36" t="s">
        <v>21</v>
      </c>
      <c r="F7" s="36" t="s">
        <v>21</v>
      </c>
      <c r="G7" s="51" t="s">
        <v>21</v>
      </c>
    </row>
    <row r="8" spans="1:7" ht="98" customHeight="1" x14ac:dyDescent="0.2">
      <c r="A8" s="382" t="s">
        <v>276</v>
      </c>
      <c r="B8" s="132" t="s">
        <v>278</v>
      </c>
      <c r="C8" s="404" t="s">
        <v>313</v>
      </c>
      <c r="D8" s="376"/>
      <c r="E8" s="376"/>
      <c r="F8" s="376" t="s">
        <v>155</v>
      </c>
      <c r="G8" s="379"/>
    </row>
    <row r="9" spans="1:7" s="4" customFormat="1" ht="4" customHeight="1" thickBot="1" x14ac:dyDescent="0.25">
      <c r="A9" s="383"/>
      <c r="B9" s="134"/>
      <c r="C9" s="405"/>
      <c r="D9" s="377"/>
      <c r="E9" s="377"/>
      <c r="F9" s="377"/>
      <c r="G9" s="380"/>
    </row>
    <row r="10" spans="1:7" s="4" customFormat="1" ht="64" customHeight="1" x14ac:dyDescent="0.2">
      <c r="A10" s="382" t="s">
        <v>14</v>
      </c>
      <c r="B10" s="141" t="s">
        <v>277</v>
      </c>
      <c r="C10" s="405"/>
      <c r="D10" s="377"/>
      <c r="E10" s="377"/>
      <c r="F10" s="377"/>
      <c r="G10" s="380"/>
    </row>
    <row r="11" spans="1:7" ht="6" customHeight="1" thickBot="1" x14ac:dyDescent="0.25">
      <c r="A11" s="383"/>
      <c r="B11" s="134"/>
      <c r="C11" s="388"/>
      <c r="D11" s="378"/>
      <c r="E11" s="378"/>
      <c r="F11" s="378"/>
      <c r="G11" s="381"/>
    </row>
    <row r="12" spans="1:7" ht="31" thickBot="1" x14ac:dyDescent="0.25">
      <c r="A12" s="136"/>
      <c r="B12" s="325" t="s">
        <v>161</v>
      </c>
      <c r="C12" s="351"/>
      <c r="D12" s="351"/>
      <c r="E12" s="352"/>
      <c r="F12" s="34" t="s">
        <v>5</v>
      </c>
      <c r="G12" s="33">
        <v>3</v>
      </c>
    </row>
    <row r="13" spans="1:7" ht="16" thickBot="1" x14ac:dyDescent="0.25">
      <c r="A13" s="136"/>
      <c r="B13" s="64" t="s">
        <v>6</v>
      </c>
      <c r="C13" s="65" t="s">
        <v>21</v>
      </c>
      <c r="D13" s="36" t="s">
        <v>21</v>
      </c>
      <c r="E13" s="36" t="s">
        <v>21</v>
      </c>
      <c r="F13" s="36" t="s">
        <v>21</v>
      </c>
      <c r="G13" s="51" t="s">
        <v>21</v>
      </c>
    </row>
    <row r="14" spans="1:7" ht="76" customHeight="1" x14ac:dyDescent="0.2">
      <c r="A14" s="382" t="s">
        <v>276</v>
      </c>
      <c r="B14" s="132" t="s">
        <v>278</v>
      </c>
      <c r="C14" s="404" t="s">
        <v>156</v>
      </c>
      <c r="D14" s="376"/>
      <c r="E14" s="376"/>
      <c r="F14" s="376" t="s">
        <v>157</v>
      </c>
      <c r="G14" s="379"/>
    </row>
    <row r="15" spans="1:7" s="4" customFormat="1" ht="5" customHeight="1" thickBot="1" x14ac:dyDescent="0.25">
      <c r="A15" s="383"/>
      <c r="B15" s="134"/>
      <c r="C15" s="405"/>
      <c r="D15" s="377"/>
      <c r="E15" s="377"/>
      <c r="F15" s="377"/>
      <c r="G15" s="380"/>
    </row>
    <row r="16" spans="1:7" s="4" customFormat="1" ht="79" customHeight="1" x14ac:dyDescent="0.2">
      <c r="A16" s="382" t="s">
        <v>14</v>
      </c>
      <c r="B16" s="141" t="s">
        <v>277</v>
      </c>
      <c r="C16" s="405"/>
      <c r="D16" s="377"/>
      <c r="E16" s="377"/>
      <c r="F16" s="377"/>
      <c r="G16" s="380"/>
    </row>
    <row r="17" spans="1:7" ht="6" customHeight="1" thickBot="1" x14ac:dyDescent="0.25">
      <c r="A17" s="383"/>
      <c r="B17" s="134"/>
      <c r="C17" s="388"/>
      <c r="D17" s="378"/>
      <c r="E17" s="378"/>
      <c r="F17" s="378"/>
      <c r="G17" s="381"/>
    </row>
  </sheetData>
  <mergeCells count="21">
    <mergeCell ref="B12:E12"/>
    <mergeCell ref="A10:A11"/>
    <mergeCell ref="B6:E6"/>
    <mergeCell ref="B1:B2"/>
    <mergeCell ref="D1:E1"/>
    <mergeCell ref="F1:G1"/>
    <mergeCell ref="D2:G2"/>
    <mergeCell ref="B3:G3"/>
    <mergeCell ref="A14:A15"/>
    <mergeCell ref="A16:A17"/>
    <mergeCell ref="C14:C17"/>
    <mergeCell ref="D14:D17"/>
    <mergeCell ref="E14:E17"/>
    <mergeCell ref="G14:G17"/>
    <mergeCell ref="F14:F17"/>
    <mergeCell ref="C8:C11"/>
    <mergeCell ref="D8:D11"/>
    <mergeCell ref="E8:E11"/>
    <mergeCell ref="F8:F11"/>
    <mergeCell ref="G8:G11"/>
    <mergeCell ref="A8:A9"/>
  </mergeCells>
  <conditionalFormatting sqref="D2">
    <cfRule type="containsText" dxfId="47" priority="1" operator="containsText" text="EXEMPLARY">
      <formula>NOT(ISERROR(SEARCH("EXEMPLARY",D2)))</formula>
    </cfRule>
    <cfRule type="containsText" dxfId="46" priority="2" operator="containsText" text="EXCEEDS">
      <formula>NOT(ISERROR(SEARCH("EXCEEDS",D2)))</formula>
    </cfRule>
    <cfRule type="containsText" dxfId="45" priority="3" operator="containsText" text="MEETS">
      <formula>NOT(ISERROR(SEARCH("MEETS",D2)))</formula>
    </cfRule>
    <cfRule type="containsText" dxfId="44" priority="4" operator="containsText" text="DOES NOT MEET">
      <formula>NOT(ISERROR(SEARCH("DOES NOT MEET",D2)))</formula>
    </cfRule>
    <cfRule type="containsText" dxfId="43" priority="5" operator="containsText" text="APPROACHING">
      <formula>NOT(ISERROR(SEARCH("APPROACHING",D2)))</formula>
    </cfRule>
  </conditionalFormatting>
  <hyperlinks>
    <hyperlink ref="F1:G1" location="'Teacher Report'!A1" display="Teacher Report"/>
    <hyperlink ref="F1" location="'CHARTER SCHOOL Report'!A1" display="School Report"/>
    <hyperlink ref="G1" location="'CHARTER SCHOOL Report'!A1" display="'CHARTER SCHOOL Report'!A1"/>
  </hyperlinks>
  <pageMargins left="0.75" right="0.75" top="1" bottom="1" header="0.5" footer="0.5"/>
  <pageSetup orientation="portrait" horizontalDpi="4294967292" verticalDpi="4294967292"/>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CHARTER SCHOOL Report</vt:lpstr>
      <vt:lpstr>COMMENTS</vt:lpstr>
      <vt:lpstr>APS1</vt:lpstr>
      <vt:lpstr>APS2</vt:lpstr>
      <vt:lpstr>APS3</vt:lpstr>
      <vt:lpstr>APS4</vt:lpstr>
      <vt:lpstr>APS5</vt:lpstr>
      <vt:lpstr>FPS1</vt:lpstr>
      <vt:lpstr>FPS2</vt:lpstr>
      <vt:lpstr>OPS1</vt:lpstr>
      <vt:lpstr>OPS2</vt:lpstr>
      <vt:lpstr>OPS3</vt:lpstr>
      <vt:lpstr>OPS4</vt:lpstr>
      <vt:lpstr>OPS5</vt:lpstr>
      <vt:lpstr>OPS6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Franko</dc:creator>
  <cp:lastModifiedBy>Microsoft Office User</cp:lastModifiedBy>
  <cp:lastPrinted>2016-02-09T20:27:00Z</cp:lastPrinted>
  <dcterms:created xsi:type="dcterms:W3CDTF">2013-01-07T17:08:55Z</dcterms:created>
  <dcterms:modified xsi:type="dcterms:W3CDTF">2017-09-20T20:13:59Z</dcterms:modified>
</cp:coreProperties>
</file>